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入力シート" sheetId="1" r:id="rId1"/>
    <sheet name="産休期間表" sheetId="2" r:id="rId2"/>
  </sheets>
  <definedNames>
    <definedName name="_xlnm.Print_Area" localSheetId="1">産休期間表!$B$2:$Y$37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" i="2" l="1"/>
  <c r="P34" i="2"/>
  <c r="N34" i="2"/>
  <c r="V34" i="2" l="1"/>
  <c r="M34" i="2"/>
  <c r="J34" i="2"/>
  <c r="H34" i="2"/>
  <c r="F34" i="2"/>
  <c r="E34" i="2"/>
  <c r="H25" i="1"/>
  <c r="I27" i="1" s="1"/>
  <c r="H19" i="1"/>
  <c r="I34" i="1"/>
  <c r="H34" i="1"/>
  <c r="G34" i="1"/>
  <c r="H31" i="1"/>
  <c r="H30" i="1"/>
  <c r="I33" i="1" s="1"/>
  <c r="M35" i="2" s="1"/>
  <c r="H11" i="1"/>
  <c r="I14" i="1" s="1"/>
  <c r="H12" i="1"/>
  <c r="I15" i="1" s="1"/>
  <c r="I21" i="1"/>
  <c r="Y7" i="2"/>
  <c r="Y6" i="2"/>
  <c r="Y12" i="2"/>
  <c r="Y11" i="2"/>
  <c r="V35" i="2"/>
  <c r="H33" i="1" l="1"/>
  <c r="G33" i="1"/>
  <c r="H35" i="2"/>
  <c r="H36" i="2"/>
  <c r="P35" i="2"/>
  <c r="F35" i="2"/>
  <c r="F36" i="2"/>
  <c r="N35" i="2"/>
  <c r="J35" i="2"/>
  <c r="J36" i="2"/>
  <c r="R35" i="2"/>
  <c r="E35" i="2"/>
  <c r="E36" i="2"/>
  <c r="G27" i="1"/>
  <c r="H27" i="1"/>
  <c r="G21" i="1"/>
  <c r="H21" i="1"/>
  <c r="G14" i="1"/>
  <c r="H14" i="1"/>
  <c r="G15" i="1"/>
  <c r="H15" i="1"/>
  <c r="M36" i="2" l="1"/>
  <c r="O5" i="2" l="1"/>
  <c r="D5" i="2" s="1"/>
  <c r="P5" i="2"/>
  <c r="E5" i="2" s="1"/>
  <c r="Q5" i="2"/>
  <c r="F5" i="2" s="1"/>
  <c r="R5" i="2"/>
  <c r="G5" i="2" s="1"/>
  <c r="S5" i="2"/>
  <c r="H5" i="2" s="1"/>
  <c r="T5" i="2"/>
  <c r="I5" i="2" s="1"/>
  <c r="U5" i="2"/>
  <c r="J5" i="2" s="1"/>
  <c r="O18" i="2"/>
  <c r="P18" i="2" s="1"/>
  <c r="O19" i="2" l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17" i="2"/>
  <c r="O16" i="2" s="1"/>
  <c r="O15" i="2" s="1"/>
  <c r="O14" i="2" s="1"/>
  <c r="O13" i="2" s="1"/>
  <c r="O12" i="2" s="1"/>
  <c r="O11" i="2" s="1"/>
  <c r="O10" i="2" s="1"/>
  <c r="O9" i="2" s="1"/>
  <c r="O8" i="2" s="1"/>
  <c r="O7" i="2" s="1"/>
  <c r="O6" i="2" s="1"/>
  <c r="D33" i="2" s="1"/>
  <c r="D32" i="2" s="1"/>
  <c r="D31" i="2" s="1"/>
  <c r="D30" i="2" s="1"/>
  <c r="D29" i="2" s="1"/>
  <c r="D28" i="2" s="1"/>
  <c r="D27" i="2" s="1"/>
  <c r="D26" i="2" s="1"/>
  <c r="D25" i="2" s="1"/>
  <c r="D24" i="2" s="1"/>
  <c r="D23" i="2" s="1"/>
  <c r="D22" i="2" s="1"/>
  <c r="D21" i="2" s="1"/>
  <c r="D20" i="2" s="1"/>
  <c r="D19" i="2" s="1"/>
  <c r="D18" i="2" s="1"/>
  <c r="D17" i="2" s="1"/>
  <c r="D16" i="2" s="1"/>
  <c r="D15" i="2" s="1"/>
  <c r="D14" i="2" s="1"/>
  <c r="D13" i="2" s="1"/>
  <c r="D12" i="2" s="1"/>
  <c r="D11" i="2" s="1"/>
  <c r="D10" i="2" s="1"/>
  <c r="D9" i="2" s="1"/>
  <c r="D8" i="2" s="1"/>
  <c r="D7" i="2" s="1"/>
  <c r="D6" i="2" s="1"/>
  <c r="P17" i="2"/>
  <c r="P16" i="2" s="1"/>
  <c r="P15" i="2" s="1"/>
  <c r="P14" i="2" s="1"/>
  <c r="P13" i="2" s="1"/>
  <c r="P12" i="2" s="1"/>
  <c r="P11" i="2" s="1"/>
  <c r="P10" i="2" s="1"/>
  <c r="P9" i="2" s="1"/>
  <c r="P8" i="2" s="1"/>
  <c r="P7" i="2" s="1"/>
  <c r="P6" i="2" s="1"/>
  <c r="E33" i="2" s="1"/>
  <c r="E32" i="2" s="1"/>
  <c r="E31" i="2" s="1"/>
  <c r="E30" i="2" s="1"/>
  <c r="E29" i="2" s="1"/>
  <c r="E28" i="2" s="1"/>
  <c r="E27" i="2" s="1"/>
  <c r="E26" i="2" s="1"/>
  <c r="E25" i="2" s="1"/>
  <c r="E24" i="2" s="1"/>
  <c r="E23" i="2" s="1"/>
  <c r="E22" i="2" s="1"/>
  <c r="E21" i="2" s="1"/>
  <c r="E20" i="2" s="1"/>
  <c r="E19" i="2" s="1"/>
  <c r="E18" i="2" s="1"/>
  <c r="E17" i="2" s="1"/>
  <c r="E16" i="2" s="1"/>
  <c r="E15" i="2" s="1"/>
  <c r="E14" i="2" s="1"/>
  <c r="E13" i="2" s="1"/>
  <c r="E12" i="2" s="1"/>
  <c r="E11" i="2" s="1"/>
  <c r="E10" i="2" s="1"/>
  <c r="E9" i="2" s="1"/>
  <c r="E8" i="2" s="1"/>
  <c r="E7" i="2" s="1"/>
  <c r="E6" i="2" s="1"/>
  <c r="P19" i="2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Q18" i="2"/>
  <c r="R18" i="2" l="1"/>
  <c r="Q17" i="2"/>
  <c r="Q16" i="2" s="1"/>
  <c r="Q15" i="2" s="1"/>
  <c r="Q14" i="2" s="1"/>
  <c r="Q13" i="2" s="1"/>
  <c r="Q12" i="2" s="1"/>
  <c r="Q11" i="2" s="1"/>
  <c r="Q10" i="2" s="1"/>
  <c r="Q9" i="2" s="1"/>
  <c r="Q8" i="2" s="1"/>
  <c r="Q7" i="2" s="1"/>
  <c r="Q6" i="2" s="1"/>
  <c r="F33" i="2" s="1"/>
  <c r="F32" i="2" s="1"/>
  <c r="F31" i="2" s="1"/>
  <c r="F30" i="2" s="1"/>
  <c r="F29" i="2" s="1"/>
  <c r="F28" i="2" s="1"/>
  <c r="F27" i="2" s="1"/>
  <c r="F26" i="2" s="1"/>
  <c r="F25" i="2" s="1"/>
  <c r="F24" i="2" s="1"/>
  <c r="F23" i="2" s="1"/>
  <c r="F22" i="2" s="1"/>
  <c r="F21" i="2" s="1"/>
  <c r="F20" i="2" s="1"/>
  <c r="F19" i="2" s="1"/>
  <c r="F18" i="2" s="1"/>
  <c r="F17" i="2" s="1"/>
  <c r="F16" i="2" s="1"/>
  <c r="F15" i="2" s="1"/>
  <c r="F14" i="2" s="1"/>
  <c r="F13" i="2" s="1"/>
  <c r="F12" i="2" s="1"/>
  <c r="F11" i="2" s="1"/>
  <c r="F10" i="2" s="1"/>
  <c r="F9" i="2" s="1"/>
  <c r="F8" i="2" s="1"/>
  <c r="F7" i="2" s="1"/>
  <c r="F6" i="2" s="1"/>
  <c r="Q19" i="2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S18" i="2" l="1"/>
  <c r="R17" i="2"/>
  <c r="R16" i="2" s="1"/>
  <c r="R15" i="2" s="1"/>
  <c r="R14" i="2" s="1"/>
  <c r="R13" i="2" s="1"/>
  <c r="R12" i="2" s="1"/>
  <c r="R11" i="2" s="1"/>
  <c r="R10" i="2" s="1"/>
  <c r="R9" i="2" s="1"/>
  <c r="R8" i="2" s="1"/>
  <c r="R7" i="2" s="1"/>
  <c r="R6" i="2" s="1"/>
  <c r="G33" i="2" s="1"/>
  <c r="G32" i="2" s="1"/>
  <c r="G31" i="2" s="1"/>
  <c r="G30" i="2" s="1"/>
  <c r="G29" i="2" s="1"/>
  <c r="G28" i="2" s="1"/>
  <c r="G27" i="2" s="1"/>
  <c r="G26" i="2" s="1"/>
  <c r="G25" i="2" s="1"/>
  <c r="G24" i="2" s="1"/>
  <c r="G23" i="2" s="1"/>
  <c r="G22" i="2" s="1"/>
  <c r="G21" i="2" s="1"/>
  <c r="G20" i="2" s="1"/>
  <c r="G19" i="2" s="1"/>
  <c r="G18" i="2" s="1"/>
  <c r="G17" i="2" s="1"/>
  <c r="G16" i="2" s="1"/>
  <c r="G15" i="2" s="1"/>
  <c r="G14" i="2" s="1"/>
  <c r="G13" i="2" s="1"/>
  <c r="G12" i="2" s="1"/>
  <c r="G11" i="2" s="1"/>
  <c r="G10" i="2" s="1"/>
  <c r="G9" i="2" s="1"/>
  <c r="G8" i="2" s="1"/>
  <c r="G7" i="2" s="1"/>
  <c r="G6" i="2" s="1"/>
  <c r="R19" i="2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S19" i="2" l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17" i="2"/>
  <c r="S16" i="2" s="1"/>
  <c r="S15" i="2" s="1"/>
  <c r="S14" i="2" s="1"/>
  <c r="S13" i="2" s="1"/>
  <c r="S12" i="2" s="1"/>
  <c r="S11" i="2" s="1"/>
  <c r="S10" i="2" s="1"/>
  <c r="S9" i="2" s="1"/>
  <c r="S8" i="2" s="1"/>
  <c r="S7" i="2" s="1"/>
  <c r="S6" i="2" s="1"/>
  <c r="H33" i="2" s="1"/>
  <c r="H32" i="2" s="1"/>
  <c r="H31" i="2" s="1"/>
  <c r="H30" i="2" s="1"/>
  <c r="H29" i="2" s="1"/>
  <c r="H28" i="2" s="1"/>
  <c r="H27" i="2" s="1"/>
  <c r="H26" i="2" s="1"/>
  <c r="H25" i="2" s="1"/>
  <c r="H24" i="2" s="1"/>
  <c r="H23" i="2" s="1"/>
  <c r="H22" i="2" s="1"/>
  <c r="H21" i="2" s="1"/>
  <c r="H20" i="2" s="1"/>
  <c r="H19" i="2" s="1"/>
  <c r="H18" i="2" s="1"/>
  <c r="H17" i="2" s="1"/>
  <c r="H16" i="2" s="1"/>
  <c r="H15" i="2" s="1"/>
  <c r="H14" i="2" s="1"/>
  <c r="H13" i="2" s="1"/>
  <c r="H12" i="2" s="1"/>
  <c r="H11" i="2" s="1"/>
  <c r="H10" i="2" s="1"/>
  <c r="H9" i="2" s="1"/>
  <c r="H8" i="2" s="1"/>
  <c r="H7" i="2" s="1"/>
  <c r="H6" i="2" s="1"/>
  <c r="T18" i="2"/>
  <c r="T17" i="2" l="1"/>
  <c r="T16" i="2" s="1"/>
  <c r="T15" i="2" s="1"/>
  <c r="T14" i="2" s="1"/>
  <c r="T13" i="2" s="1"/>
  <c r="T12" i="2" s="1"/>
  <c r="T11" i="2" s="1"/>
  <c r="T10" i="2" s="1"/>
  <c r="T9" i="2" s="1"/>
  <c r="T8" i="2" s="1"/>
  <c r="T7" i="2" s="1"/>
  <c r="T6" i="2" s="1"/>
  <c r="I33" i="2" s="1"/>
  <c r="I32" i="2" s="1"/>
  <c r="I31" i="2" s="1"/>
  <c r="I30" i="2" s="1"/>
  <c r="I29" i="2" s="1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I15" i="2" s="1"/>
  <c r="I14" i="2" s="1"/>
  <c r="I13" i="2" s="1"/>
  <c r="I12" i="2" s="1"/>
  <c r="I11" i="2" s="1"/>
  <c r="I10" i="2" s="1"/>
  <c r="I9" i="2" s="1"/>
  <c r="I8" i="2" s="1"/>
  <c r="I7" i="2" s="1"/>
  <c r="I6" i="2" s="1"/>
  <c r="T19" i="2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U18" i="2"/>
  <c r="U17" i="2" l="1"/>
  <c r="U16" i="2" s="1"/>
  <c r="U15" i="2" s="1"/>
  <c r="U14" i="2" s="1"/>
  <c r="U13" i="2" s="1"/>
  <c r="U12" i="2" s="1"/>
  <c r="U11" i="2" s="1"/>
  <c r="U10" i="2" s="1"/>
  <c r="U9" i="2" s="1"/>
  <c r="U8" i="2" s="1"/>
  <c r="U7" i="2" s="1"/>
  <c r="U6" i="2" s="1"/>
  <c r="J33" i="2" s="1"/>
  <c r="J32" i="2" s="1"/>
  <c r="J31" i="2" s="1"/>
  <c r="J30" i="2" s="1"/>
  <c r="J29" i="2" s="1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J15" i="2" s="1"/>
  <c r="J14" i="2" s="1"/>
  <c r="J13" i="2" s="1"/>
  <c r="J12" i="2" s="1"/>
  <c r="J11" i="2" s="1"/>
  <c r="J10" i="2" s="1"/>
  <c r="J9" i="2" s="1"/>
  <c r="J8" i="2" s="1"/>
  <c r="J7" i="2" s="1"/>
  <c r="J6" i="2" s="1"/>
  <c r="U19" i="2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</calcChain>
</file>

<file path=xl/sharedStrings.xml><?xml version="1.0" encoding="utf-8"?>
<sst xmlns="http://schemas.openxmlformats.org/spreadsheetml/2006/main" count="174" uniqueCount="102">
  <si>
    <t>産休期間計算</t>
    <rPh sb="0" eb="2">
      <t>サンキュウ</t>
    </rPh>
    <rPh sb="2" eb="4">
      <t>キカン</t>
    </rPh>
    <rPh sb="4" eb="6">
      <t>ケイサン</t>
    </rPh>
    <phoneticPr fontId="1"/>
  </si>
  <si>
    <t>出産予定日（西暦年月日）</t>
    <rPh sb="0" eb="2">
      <t>シュッサン</t>
    </rPh>
    <rPh sb="2" eb="5">
      <t>ヨテイビ</t>
    </rPh>
    <rPh sb="6" eb="8">
      <t>セイレキ</t>
    </rPh>
    <rPh sb="8" eb="11">
      <t>ネンガッピ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</si>
  <si>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</si>
  <si>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</si>
  <si>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</si>
  <si>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↓入力してください</t>
    <rPh sb="1" eb="3">
      <t>ニュウリョク</t>
    </rPh>
    <phoneticPr fontId="1"/>
  </si>
  <si>
    <t>産休開始可能期間</t>
    <rPh sb="0" eb="2">
      <t>サンキュウ</t>
    </rPh>
    <rPh sb="2" eb="4">
      <t>カイシ</t>
    </rPh>
    <rPh sb="4" eb="6">
      <t>カノウ</t>
    </rPh>
    <rPh sb="6" eb="8">
      <t>キカン</t>
    </rPh>
    <phoneticPr fontId="1"/>
  </si>
  <si>
    <t>最遅</t>
    <rPh sb="0" eb="1">
      <t>サイ</t>
    </rPh>
    <rPh sb="1" eb="2">
      <t>オソ</t>
    </rPh>
    <phoneticPr fontId="1"/>
  </si>
  <si>
    <t>最速</t>
    <rPh sb="0" eb="2">
      <t>サイソク</t>
    </rPh>
    <phoneticPr fontId="1"/>
  </si>
  <si>
    <t>産休開始日</t>
    <rPh sb="0" eb="2">
      <t>サンキュウ</t>
    </rPh>
    <rPh sb="2" eb="5">
      <t>カイシビ</t>
    </rPh>
    <phoneticPr fontId="1"/>
  </si>
  <si>
    <t>単胎　or　多胎</t>
    <rPh sb="0" eb="1">
      <t>タン</t>
    </rPh>
    <rPh sb="6" eb="7">
      <t>タ</t>
    </rPh>
    <phoneticPr fontId="1"/>
  </si>
  <si>
    <t>↓選択してください</t>
    <rPh sb="1" eb="3">
      <t>センタク</t>
    </rPh>
    <phoneticPr fontId="1"/>
  </si>
  <si>
    <t>単胎</t>
  </si>
  <si>
    <t>妊娠</t>
    <rPh sb="0" eb="2">
      <t>ニンシン</t>
    </rPh>
    <phoneticPr fontId="1"/>
  </si>
  <si>
    <t>産休終了予定日</t>
    <rPh sb="0" eb="2">
      <t>サンキュウ</t>
    </rPh>
    <rPh sb="2" eb="4">
      <t>シュウリョウ</t>
    </rPh>
    <rPh sb="4" eb="7">
      <t>ヨテイビ</t>
    </rPh>
    <phoneticPr fontId="1"/>
  </si>
  <si>
    <t>続　柄</t>
    <rPh sb="0" eb="1">
      <t>ゾク</t>
    </rPh>
    <rPh sb="2" eb="3">
      <t>エ</t>
    </rPh>
    <phoneticPr fontId="7"/>
  </si>
  <si>
    <t>出 産 日</t>
    <phoneticPr fontId="7"/>
  </si>
  <si>
    <t>日</t>
  </si>
  <si>
    <t>月</t>
  </si>
  <si>
    <t>年</t>
  </si>
  <si>
    <t>～</t>
  </si>
  <si>
    <t>性　別</t>
  </si>
  <si>
    <t>日</t>
    <rPh sb="0" eb="1">
      <t>ニチ</t>
    </rPh>
    <phoneticPr fontId="7"/>
  </si>
  <si>
    <t>月</t>
    <rPh sb="0" eb="1">
      <t>ガツ</t>
    </rPh>
    <phoneticPr fontId="7"/>
  </si>
  <si>
    <t>年</t>
    <rPh sb="0" eb="1">
      <t>ネン</t>
    </rPh>
    <phoneticPr fontId="7"/>
  </si>
  <si>
    <t>～</t>
    <phoneticPr fontId="7"/>
  </si>
  <si>
    <t>子供名</t>
  </si>
  <si>
    <t>１回</t>
  </si>
  <si>
    <t>１４</t>
  </si>
  <si>
    <t>７</t>
  </si>
  <si>
    <t>回</t>
  </si>
  <si>
    <t>24週</t>
  </si>
  <si>
    <t>１２週間</t>
  </si>
  <si>
    <t>１１週間</t>
  </si>
  <si>
    <t>に</t>
  </si>
  <si>
    <t>　</t>
  </si>
  <si>
    <t>１０週間</t>
  </si>
  <si>
    <t>内</t>
  </si>
  <si>
    <t>１３</t>
  </si>
  <si>
    <t>６</t>
  </si>
  <si>
    <t>９週間</t>
  </si>
  <si>
    <t>以</t>
  </si>
  <si>
    <t>８週間</t>
  </si>
  <si>
    <t>７週間</t>
  </si>
  <si>
    <t>６週間</t>
  </si>
  <si>
    <t>後</t>
  </si>
  <si>
    <t>１２</t>
  </si>
  <si>
    <t>（初胎動 ）</t>
    <phoneticPr fontId="7"/>
  </si>
  <si>
    <t>５</t>
  </si>
  <si>
    <t>５週間</t>
  </si>
  <si>
    <t>産</t>
  </si>
  <si>
    <t>（着　帯）</t>
    <phoneticPr fontId="7"/>
  </si>
  <si>
    <t>４週間</t>
  </si>
  <si>
    <t>出</t>
  </si>
  <si>
    <t>３週間</t>
  </si>
  <si>
    <t>２週間</t>
  </si>
  <si>
    <t>１１</t>
  </si>
  <si>
    <t>４</t>
  </si>
  <si>
    <t>予定日</t>
    <rPh sb="0" eb="3">
      <t>ヨテイビ</t>
    </rPh>
    <phoneticPr fontId="7"/>
  </si>
  <si>
    <t>１週間</t>
  </si>
  <si>
    <t>２日</t>
  </si>
  <si>
    <t>１日</t>
  </si>
  <si>
    <t>１０</t>
  </si>
  <si>
    <t>(血液検査)</t>
  </si>
  <si>
    <t>３</t>
  </si>
  <si>
    <t>７週間</t>
    <phoneticPr fontId="7"/>
  </si>
  <si>
    <t>９</t>
  </si>
  <si>
    <t>２</t>
  </si>
  <si>
    <t>８</t>
  </si>
  <si>
    <t>１</t>
  </si>
  <si>
    <t>0週</t>
  </si>
  <si>
    <t xml:space="preserve">  曜  日</t>
    <phoneticPr fontId="7"/>
  </si>
  <si>
    <t>備　　考</t>
  </si>
  <si>
    <t>産休</t>
  </si>
  <si>
    <t>産補</t>
  </si>
  <si>
    <t>保健</t>
  </si>
  <si>
    <t>妊　　　　　　　　　　　　　　　　　　　　娠　　　　　　　　　　　　　　　　　　　　歴</t>
  </si>
  <si>
    <t>出産日</t>
    <rPh sb="0" eb="3">
      <t>シュッサンビ</t>
    </rPh>
    <phoneticPr fontId="1"/>
  </si>
  <si>
    <t>育児休業最大取得可能期間</t>
    <rPh sb="0" eb="2">
      <t>イクジ</t>
    </rPh>
    <rPh sb="2" eb="4">
      <t>キュウギョウ</t>
    </rPh>
    <rPh sb="4" eb="6">
      <t>サイダイ</t>
    </rPh>
    <rPh sb="6" eb="8">
      <t>シュトク</t>
    </rPh>
    <rPh sb="8" eb="10">
      <t>カノウ</t>
    </rPh>
    <rPh sb="10" eb="12">
      <t>キカン</t>
    </rPh>
    <phoneticPr fontId="1"/>
  </si>
  <si>
    <t>産休終了日</t>
    <rPh sb="0" eb="2">
      <t>サンキュウ</t>
    </rPh>
    <rPh sb="2" eb="5">
      <t>シュウリョウビ</t>
    </rPh>
    <phoneticPr fontId="1"/>
  </si>
  <si>
    <t>開始</t>
    <rPh sb="0" eb="2">
      <t>カイシ</t>
    </rPh>
    <phoneticPr fontId="1"/>
  </si>
  <si>
    <t>最大終期</t>
    <rPh sb="0" eb="2">
      <t>サイダイ</t>
    </rPh>
    <rPh sb="2" eb="4">
      <t>シュウキ</t>
    </rPh>
    <phoneticPr fontId="1"/>
  </si>
  <si>
    <t>育児休業</t>
    <rPh sb="2" eb="4">
      <t>キュウギョウ</t>
    </rPh>
    <phoneticPr fontId="1"/>
  </si>
  <si>
    <t>育休最大取得可能期間</t>
    <rPh sb="0" eb="2">
      <t>イクキュウ</t>
    </rPh>
    <rPh sb="2" eb="4">
      <t>サイダイ</t>
    </rPh>
    <rPh sb="4" eb="6">
      <t>シュトク</t>
    </rPh>
    <rPh sb="6" eb="8">
      <t>カノウ</t>
    </rPh>
    <rPh sb="8" eb="10">
      <t>キカン</t>
    </rPh>
    <phoneticPr fontId="7"/>
  </si>
  <si>
    <t>出産休暇最低保障期間</t>
    <rPh sb="0" eb="2">
      <t>シュッサン</t>
    </rPh>
    <rPh sb="2" eb="4">
      <t>キュウカ</t>
    </rPh>
    <rPh sb="4" eb="6">
      <t>サイテイ</t>
    </rPh>
    <rPh sb="6" eb="8">
      <t>ホショウ</t>
    </rPh>
    <rPh sb="8" eb="10">
      <t>キカン</t>
    </rPh>
    <phoneticPr fontId="1"/>
  </si>
  <si>
    <t>赤いセルに入力すると、緑色のセルに表示されます。</t>
    <rPh sb="0" eb="1">
      <t>アカ</t>
    </rPh>
    <rPh sb="5" eb="7">
      <t>ニュウリョク</t>
    </rPh>
    <rPh sb="11" eb="13">
      <t>ミドリイロ</t>
    </rPh>
    <rPh sb="17" eb="19">
      <t>ヒョウジ</t>
    </rPh>
    <phoneticPr fontId="1"/>
  </si>
  <si>
    <t>１４週間</t>
    <phoneticPr fontId="1"/>
  </si>
  <si>
    <t>１３週間</t>
    <phoneticPr fontId="1"/>
  </si>
  <si>
    <t>（多胎産休）</t>
    <rPh sb="1" eb="3">
      <t>タタイ</t>
    </rPh>
    <rPh sb="3" eb="5">
      <t>サンキュウ</t>
    </rPh>
    <phoneticPr fontId="1"/>
  </si>
  <si>
    <t>１０週間</t>
    <phoneticPr fontId="1"/>
  </si>
  <si>
    <t>また、別シートの産休期間表は、</t>
    <rPh sb="3" eb="4">
      <t>ベツ</t>
    </rPh>
    <rPh sb="8" eb="10">
      <t>サンキュウ</t>
    </rPh>
    <rPh sb="10" eb="12">
      <t>キカン</t>
    </rPh>
    <rPh sb="12" eb="13">
      <t>ヒョウ</t>
    </rPh>
    <phoneticPr fontId="1"/>
  </si>
  <si>
    <t>本人等へわかりやすく説明するための資料としてご活用ください。</t>
    <phoneticPr fontId="1"/>
  </si>
  <si>
    <t>補充者氏名</t>
    <phoneticPr fontId="1"/>
  </si>
  <si>
    <t>職員氏名</t>
    <phoneticPr fontId="1"/>
  </si>
  <si>
    <t>産休期間</t>
    <phoneticPr fontId="1"/>
  </si>
  <si>
    <t>育休期間</t>
    <phoneticPr fontId="1"/>
  </si>
  <si>
    <t>出産予定日</t>
    <phoneticPr fontId="7"/>
  </si>
  <si>
    <t>非表示にします→</t>
    <rPh sb="0" eb="3">
      <t>ヒヒョウジ</t>
    </rPh>
    <phoneticPr fontId="1"/>
  </si>
  <si>
    <t>開始</t>
    <rPh sb="0" eb="2">
      <t>カイシ</t>
    </rPh>
    <phoneticPr fontId="1"/>
  </si>
  <si>
    <t>終わり</t>
    <rPh sb="0" eb="1">
      <t>オ</t>
    </rPh>
    <phoneticPr fontId="1"/>
  </si>
  <si>
    <t>産休終了</t>
    <rPh sb="0" eb="2">
      <t>サンキュウ</t>
    </rPh>
    <rPh sb="2" eb="4">
      <t>シュウリョウ</t>
    </rPh>
    <phoneticPr fontId="1"/>
  </si>
  <si>
    <t>必須産休</t>
    <rPh sb="0" eb="2">
      <t>ヒッス</t>
    </rPh>
    <rPh sb="2" eb="4">
      <t>サンキュウ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</si>
</sst>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[$-F800]dddd\,\ mmmm\ dd\,\ yyyy"/>
    <numFmt numFmtId="177" formatCode="[$-411]ge\.m\.d;@"/>
    <numFmt numFmtId="178" formatCode="m/d"/>
    <numFmt numFmtId="179" formatCode="[DBNum3][$-411]0"/>
    <numFmt numFmtId="180" formatCode="ggg"/>
    <numFmt numFmtId="181" formatCode="e"/>
    <numFmt numFmtId="182" formatCode="m"/>
    <numFmt numFmtId="183" formatCode="d"/>
  </numFmts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sz val="48"/>
      <color rgb="FFFF66CC"/>
      <name val="AR P悠々ゴシック体E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theme="1"/>
      <name val="游ゴシック"/>
      <family val="2"/>
      <scheme val="minor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rgb="FFFF0000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5" fillId="0" borderId="0"/>
  </cellStyleXfs>
  <cellXfs count="121">
    <xf numFmtId="0" fontId="0" fillId="0" borderId="0" xfId="0"/>
    <xf numFmtId="0" fontId="0" fillId="2" borderId="0" xfId="0" applyFill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/>
    </xf>
    <xf numFmtId="0" fontId="0" fillId="3" borderId="1" xfId="0" applyFill="1" applyBorder="1" applyAlignment="1" applyProtection="1">
      <alignment vertical="center"/>
    </xf>
    <xf numFmtId="176" fontId="0" fillId="0" borderId="0" xfId="0" applyNumberFormat="1" applyAlignment="1" applyProtection="1">
      <alignment horizontal="centerContinuous"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 applyProtection="1">
      <alignment vertical="center"/>
    </xf>
    <xf numFmtId="0" fontId="5" fillId="0" borderId="0" xfId="1" applyAlignment="1">
      <alignment vertical="center"/>
    </xf>
    <xf numFmtId="0" fontId="6" fillId="0" borderId="27" xfId="1" applyFont="1" applyBorder="1" applyAlignment="1" applyProtection="1">
      <alignment vertical="center"/>
    </xf>
    <xf numFmtId="0" fontId="6" fillId="0" borderId="26" xfId="1" applyFont="1" applyBorder="1" applyAlignment="1" applyProtection="1">
      <alignment vertical="center"/>
    </xf>
    <xf numFmtId="0" fontId="6" fillId="0" borderId="25" xfId="1" applyFont="1" applyBorder="1" applyAlignment="1" applyProtection="1">
      <alignment horizontal="center" vertical="center"/>
    </xf>
    <xf numFmtId="0" fontId="6" fillId="0" borderId="18" xfId="1" applyFont="1" applyBorder="1" applyAlignment="1" applyProtection="1">
      <alignment vertical="center"/>
    </xf>
    <xf numFmtId="0" fontId="6" fillId="0" borderId="16" xfId="1" applyFont="1" applyBorder="1" applyAlignment="1" applyProtection="1">
      <alignment horizontal="center" vertical="center"/>
    </xf>
    <xf numFmtId="0" fontId="6" fillId="0" borderId="17" xfId="1" applyFont="1" applyBorder="1" applyAlignment="1" applyProtection="1">
      <alignment horizontal="center" vertical="center"/>
    </xf>
    <xf numFmtId="0" fontId="6" fillId="0" borderId="13" xfId="1" applyFont="1" applyBorder="1" applyAlignment="1" applyProtection="1">
      <alignment vertical="center"/>
    </xf>
    <xf numFmtId="0" fontId="6" fillId="0" borderId="24" xfId="1" applyFont="1" applyBorder="1" applyAlignment="1" applyProtection="1">
      <alignment vertical="center"/>
    </xf>
    <xf numFmtId="57" fontId="6" fillId="0" borderId="20" xfId="1" applyNumberFormat="1" applyFont="1" applyBorder="1" applyAlignment="1" applyProtection="1">
      <alignment horizontal="center" vertical="center"/>
    </xf>
    <xf numFmtId="0" fontId="6" fillId="0" borderId="12" xfId="1" applyFont="1" applyBorder="1" applyAlignment="1" applyProtection="1">
      <alignment vertical="center"/>
    </xf>
    <xf numFmtId="0" fontId="8" fillId="0" borderId="9" xfId="1" applyFont="1" applyBorder="1" applyAlignment="1" applyProtection="1">
      <alignment horizontal="center" vertical="center"/>
    </xf>
    <xf numFmtId="0" fontId="6" fillId="0" borderId="20" xfId="1" applyFont="1" applyBorder="1" applyAlignment="1" applyProtection="1">
      <alignment horizontal="center" vertical="center"/>
    </xf>
    <xf numFmtId="0" fontId="6" fillId="0" borderId="10" xfId="1" applyFont="1" applyBorder="1" applyAlignment="1" applyProtection="1">
      <alignment vertical="center"/>
    </xf>
    <xf numFmtId="0" fontId="6" fillId="0" borderId="9" xfId="1" applyFont="1" applyBorder="1" applyAlignment="1" applyProtection="1">
      <alignment vertical="center"/>
    </xf>
    <xf numFmtId="0" fontId="6" fillId="0" borderId="8" xfId="1" applyFont="1" applyBorder="1" applyAlignment="1" applyProtection="1">
      <alignment vertical="center"/>
    </xf>
    <xf numFmtId="0" fontId="6" fillId="0" borderId="20" xfId="1" applyFont="1" applyBorder="1" applyAlignment="1" applyProtection="1">
      <alignment vertical="center"/>
    </xf>
    <xf numFmtId="178" fontId="10" fillId="0" borderId="20" xfId="1" applyNumberFormat="1" applyFont="1" applyFill="1" applyBorder="1" applyAlignment="1" applyProtection="1">
      <alignment vertical="center"/>
    </xf>
    <xf numFmtId="0" fontId="6" fillId="0" borderId="22" xfId="1" applyFont="1" applyBorder="1" applyAlignment="1" applyProtection="1">
      <alignment vertical="center"/>
    </xf>
    <xf numFmtId="178" fontId="9" fillId="0" borderId="20" xfId="1" applyNumberFormat="1" applyFont="1" applyFill="1" applyBorder="1" applyAlignment="1" applyProtection="1">
      <alignment vertical="center"/>
    </xf>
    <xf numFmtId="0" fontId="6" fillId="0" borderId="7" xfId="1" applyFont="1" applyBorder="1" applyAlignment="1" applyProtection="1">
      <alignment vertical="center"/>
    </xf>
    <xf numFmtId="0" fontId="6" fillId="0" borderId="10" xfId="1" applyFont="1" applyBorder="1" applyAlignment="1" applyProtection="1">
      <alignment horizontal="center" vertical="center"/>
    </xf>
    <xf numFmtId="0" fontId="6" fillId="0" borderId="23" xfId="1" applyFont="1" applyFill="1" applyBorder="1" applyAlignment="1" applyProtection="1">
      <alignment horizontal="center" vertical="center"/>
    </xf>
    <xf numFmtId="0" fontId="6" fillId="0" borderId="8" xfId="1" applyFont="1" applyBorder="1" applyAlignment="1" applyProtection="1">
      <alignment horizontal="center" vertical="center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34" xfId="1" applyFont="1" applyBorder="1" applyAlignment="1" applyProtection="1">
      <alignment horizontal="center" vertical="center"/>
    </xf>
    <xf numFmtId="0" fontId="6" fillId="0" borderId="22" xfId="1" applyFont="1" applyFill="1" applyBorder="1" applyAlignment="1" applyProtection="1">
      <alignment horizontal="center" vertical="center"/>
    </xf>
    <xf numFmtId="0" fontId="6" fillId="0" borderId="9" xfId="1" applyFont="1" applyFill="1" applyBorder="1" applyAlignment="1" applyProtection="1">
      <alignment vertical="center"/>
    </xf>
    <xf numFmtId="178" fontId="10" fillId="0" borderId="20" xfId="1" applyNumberFormat="1" applyFont="1" applyBorder="1" applyAlignment="1" applyProtection="1">
      <alignment vertical="center"/>
    </xf>
    <xf numFmtId="0" fontId="6" fillId="0" borderId="22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horizontal="center" vertical="center"/>
    </xf>
    <xf numFmtId="178" fontId="9" fillId="0" borderId="20" xfId="1" applyNumberFormat="1" applyFont="1" applyBorder="1" applyAlignment="1" applyProtection="1">
      <alignment vertical="center"/>
    </xf>
    <xf numFmtId="178" fontId="9" fillId="4" borderId="20" xfId="1" applyNumberFormat="1" applyFont="1" applyFill="1" applyBorder="1" applyAlignment="1" applyProtection="1">
      <alignment vertical="center"/>
    </xf>
    <xf numFmtId="0" fontId="6" fillId="0" borderId="0" xfId="1" applyFont="1" applyAlignment="1" applyProtection="1">
      <alignment horizontal="center" vertical="center"/>
    </xf>
    <xf numFmtId="179" fontId="6" fillId="0" borderId="0" xfId="1" quotePrefix="1" applyNumberFormat="1" applyFont="1" applyAlignment="1" applyProtection="1">
      <alignment horizontal="center" vertical="center"/>
    </xf>
    <xf numFmtId="179" fontId="6" fillId="0" borderId="0" xfId="1" applyNumberFormat="1" applyFont="1" applyAlignment="1" applyProtection="1">
      <alignment horizontal="center" vertical="center"/>
    </xf>
    <xf numFmtId="0" fontId="6" fillId="0" borderId="23" xfId="1" applyFont="1" applyBorder="1" applyAlignment="1" applyProtection="1">
      <alignment vertical="center"/>
    </xf>
    <xf numFmtId="0" fontId="6" fillId="0" borderId="29" xfId="1" applyFont="1" applyBorder="1" applyAlignment="1" applyProtection="1">
      <alignment horizontal="center" vertical="center"/>
    </xf>
    <xf numFmtId="0" fontId="6" fillId="0" borderId="35" xfId="1" applyFont="1" applyBorder="1" applyAlignment="1" applyProtection="1">
      <alignment horizontal="center" vertical="center"/>
    </xf>
    <xf numFmtId="0" fontId="6" fillId="0" borderId="33" xfId="1" applyFont="1" applyBorder="1" applyAlignment="1" applyProtection="1">
      <alignment horizontal="center" vertical="center"/>
    </xf>
    <xf numFmtId="0" fontId="6" fillId="0" borderId="4" xfId="1" applyFont="1" applyBorder="1" applyAlignment="1" applyProtection="1">
      <alignment vertical="center"/>
    </xf>
    <xf numFmtId="0" fontId="6" fillId="0" borderId="21" xfId="1" applyFont="1" applyBorder="1" applyAlignment="1" applyProtection="1">
      <alignment vertical="center"/>
    </xf>
    <xf numFmtId="178" fontId="9" fillId="0" borderId="21" xfId="1" applyNumberFormat="1" applyFont="1" applyFill="1" applyBorder="1" applyAlignment="1" applyProtection="1">
      <alignment vertical="center"/>
    </xf>
    <xf numFmtId="0" fontId="6" fillId="0" borderId="2" xfId="1" applyFont="1" applyBorder="1" applyAlignment="1" applyProtection="1">
      <alignment vertical="center"/>
    </xf>
    <xf numFmtId="0" fontId="6" fillId="0" borderId="19" xfId="1" applyFont="1" applyBorder="1" applyAlignment="1" applyProtection="1">
      <alignment horizontal="center" vertical="center"/>
    </xf>
    <xf numFmtId="0" fontId="6" fillId="0" borderId="3" xfId="1" applyFont="1" applyBorder="1" applyAlignment="1" applyProtection="1">
      <alignment vertical="center"/>
    </xf>
    <xf numFmtId="0" fontId="6" fillId="0" borderId="19" xfId="1" applyFont="1" applyBorder="1" applyAlignment="1" applyProtection="1">
      <alignment vertical="center"/>
    </xf>
    <xf numFmtId="180" fontId="6" fillId="0" borderId="10" xfId="1" applyNumberFormat="1" applyFont="1" applyBorder="1" applyAlignment="1" applyProtection="1">
      <alignment vertical="center" shrinkToFit="1"/>
    </xf>
    <xf numFmtId="181" fontId="6" fillId="0" borderId="12" xfId="1" applyNumberFormat="1" applyFont="1" applyBorder="1" applyAlignment="1" applyProtection="1">
      <alignment vertical="center"/>
    </xf>
    <xf numFmtId="182" fontId="6" fillId="0" borderId="12" xfId="1" applyNumberFormat="1" applyFont="1" applyBorder="1" applyAlignment="1" applyProtection="1">
      <alignment vertical="center"/>
    </xf>
    <xf numFmtId="183" fontId="6" fillId="0" borderId="12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center" vertical="center"/>
    </xf>
    <xf numFmtId="180" fontId="6" fillId="0" borderId="12" xfId="1" applyNumberFormat="1" applyFont="1" applyBorder="1" applyAlignment="1" applyProtection="1">
      <alignment vertical="center" shrinkToFit="1"/>
    </xf>
    <xf numFmtId="0" fontId="6" fillId="0" borderId="9" xfId="1" applyFont="1" applyBorder="1" applyAlignment="1" applyProtection="1">
      <alignment vertical="center"/>
      <protection locked="0"/>
    </xf>
    <xf numFmtId="180" fontId="12" fillId="0" borderId="15" xfId="1" applyNumberFormat="1" applyFont="1" applyBorder="1" applyAlignment="1" applyProtection="1">
      <alignment vertical="center" shrinkToFit="1"/>
    </xf>
    <xf numFmtId="181" fontId="12" fillId="0" borderId="31" xfId="1" applyNumberFormat="1" applyFont="1" applyBorder="1" applyAlignment="1" applyProtection="1">
      <alignment vertical="center"/>
    </xf>
    <xf numFmtId="0" fontId="12" fillId="0" borderId="31" xfId="1" applyFont="1" applyBorder="1" applyAlignment="1" applyProtection="1">
      <alignment vertical="center"/>
    </xf>
    <xf numFmtId="182" fontId="12" fillId="0" borderId="31" xfId="1" applyNumberFormat="1" applyFont="1" applyBorder="1" applyAlignment="1" applyProtection="1">
      <alignment vertical="center"/>
    </xf>
    <xf numFmtId="183" fontId="12" fillId="0" borderId="31" xfId="1" applyNumberFormat="1" applyFont="1" applyBorder="1" applyAlignment="1" applyProtection="1">
      <alignment vertical="center"/>
    </xf>
    <xf numFmtId="0" fontId="12" fillId="0" borderId="31" xfId="1" applyFont="1" applyBorder="1" applyAlignment="1" applyProtection="1">
      <alignment horizontal="center" vertical="center"/>
    </xf>
    <xf numFmtId="180" fontId="12" fillId="0" borderId="31" xfId="1" applyNumberFormat="1" applyFont="1" applyBorder="1" applyAlignment="1" applyProtection="1">
      <alignment vertical="center" shrinkToFit="1"/>
    </xf>
    <xf numFmtId="0" fontId="12" fillId="0" borderId="32" xfId="1" applyFont="1" applyBorder="1" applyAlignment="1" applyProtection="1">
      <alignment vertical="center"/>
    </xf>
    <xf numFmtId="0" fontId="6" fillId="0" borderId="15" xfId="1" applyFont="1" applyBorder="1" applyAlignment="1" applyProtection="1">
      <alignment horizontal="center" vertical="center"/>
    </xf>
    <xf numFmtId="0" fontId="6" fillId="0" borderId="14" xfId="1" applyFont="1" applyBorder="1" applyAlignment="1" applyProtection="1">
      <alignment vertical="center"/>
      <protection locked="0"/>
    </xf>
    <xf numFmtId="0" fontId="6" fillId="0" borderId="12" xfId="1" applyNumberFormat="1" applyFont="1" applyBorder="1" applyAlignment="1" applyProtection="1">
      <alignment vertical="center"/>
      <protection locked="0"/>
    </xf>
    <xf numFmtId="0" fontId="6" fillId="0" borderId="22" xfId="1" applyFont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alignment vertical="center"/>
    </xf>
    <xf numFmtId="178" fontId="9" fillId="0" borderId="21" xfId="1" applyNumberFormat="1" applyFont="1" applyBorder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176" fontId="2" fillId="0" borderId="28" xfId="0" applyNumberFormat="1" applyFont="1" applyBorder="1" applyAlignment="1" applyProtection="1">
      <alignment horizontal="left" vertical="center"/>
    </xf>
    <xf numFmtId="176" fontId="0" fillId="0" borderId="28" xfId="0" applyNumberFormat="1" applyBorder="1" applyAlignment="1" applyProtection="1">
      <alignment horizontal="left" vertical="center"/>
    </xf>
    <xf numFmtId="176" fontId="0" fillId="0" borderId="0" xfId="0" applyNumberFormat="1" applyBorder="1" applyAlignment="1" applyProtection="1">
      <alignment horizontal="left" vertical="center"/>
    </xf>
    <xf numFmtId="0" fontId="6" fillId="0" borderId="39" xfId="1" applyFont="1" applyBorder="1" applyAlignment="1" applyProtection="1">
      <alignment horizontal="center" vertical="center"/>
    </xf>
    <xf numFmtId="0" fontId="6" fillId="0" borderId="40" xfId="1" applyFont="1" applyBorder="1" applyAlignment="1" applyProtection="1">
      <alignment horizontal="center" vertical="center"/>
    </xf>
    <xf numFmtId="0" fontId="6" fillId="0" borderId="41" xfId="1" applyFont="1" applyBorder="1" applyAlignment="1" applyProtection="1">
      <alignment horizontal="center" vertical="center"/>
    </xf>
    <xf numFmtId="0" fontId="6" fillId="0" borderId="42" xfId="1" applyFont="1" applyBorder="1" applyAlignment="1" applyProtection="1">
      <alignment horizontal="center" vertical="center"/>
      <protection locked="0"/>
    </xf>
    <xf numFmtId="0" fontId="6" fillId="0" borderId="40" xfId="1" applyFont="1" applyBorder="1" applyAlignment="1" applyProtection="1">
      <alignment horizontal="center" vertical="center"/>
      <protection locked="0"/>
    </xf>
    <xf numFmtId="0" fontId="6" fillId="0" borderId="43" xfId="1" applyFont="1" applyBorder="1" applyAlignment="1" applyProtection="1">
      <alignment horizontal="center" vertical="center"/>
      <protection locked="0"/>
    </xf>
    <xf numFmtId="177" fontId="8" fillId="0" borderId="5" xfId="1" applyNumberFormat="1" applyFont="1" applyBorder="1" applyAlignment="1" applyProtection="1">
      <alignment horizontal="center" vertical="center" shrinkToFit="1"/>
    </xf>
    <xf numFmtId="177" fontId="8" fillId="0" borderId="6" xfId="1" applyNumberFormat="1" applyFont="1" applyBorder="1" applyAlignment="1" applyProtection="1">
      <alignment horizontal="center" vertical="center" shrinkToFit="1"/>
    </xf>
    <xf numFmtId="177" fontId="8" fillId="0" borderId="10" xfId="1" applyNumberFormat="1" applyFont="1" applyBorder="1" applyAlignment="1" applyProtection="1">
      <alignment horizontal="center" vertical="center" shrinkToFit="1"/>
    </xf>
    <xf numFmtId="177" fontId="8" fillId="0" borderId="11" xfId="1" applyNumberFormat="1" applyFont="1" applyBorder="1" applyAlignment="1" applyProtection="1">
      <alignment horizontal="center" vertical="center" shrinkToFi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13" fillId="0" borderId="40" xfId="1" applyFont="1" applyBorder="1" applyAlignment="1" applyProtection="1">
      <alignment horizontal="center" vertical="center"/>
      <protection locked="0"/>
    </xf>
    <xf numFmtId="0" fontId="13" fillId="0" borderId="41" xfId="1" applyFont="1" applyBorder="1" applyAlignment="1" applyProtection="1">
      <alignment horizontal="center" vertical="center"/>
      <protection locked="0"/>
    </xf>
    <xf numFmtId="0" fontId="6" fillId="0" borderId="41" xfId="1" applyFont="1" applyBorder="1" applyAlignment="1" applyProtection="1">
      <alignment horizontal="center" vertical="center"/>
      <protection locked="0"/>
    </xf>
    <xf numFmtId="0" fontId="6" fillId="0" borderId="42" xfId="1" applyFont="1" applyBorder="1" applyAlignment="1" applyProtection="1">
      <alignment horizontal="center" vertical="center"/>
    </xf>
    <xf numFmtId="0" fontId="6" fillId="0" borderId="13" xfId="1" applyFont="1" applyBorder="1" applyAlignment="1" applyProtection="1">
      <alignment horizontal="center" vertical="center"/>
    </xf>
    <xf numFmtId="0" fontId="6" fillId="0" borderId="12" xfId="1" applyFont="1" applyBorder="1" applyAlignment="1" applyProtection="1">
      <alignment horizontal="center" vertical="center"/>
    </xf>
    <xf numFmtId="0" fontId="6" fillId="0" borderId="11" xfId="1" applyFont="1" applyBorder="1" applyAlignment="1" applyProtection="1">
      <alignment horizontal="center" vertical="center"/>
    </xf>
    <xf numFmtId="0" fontId="6" fillId="0" borderId="36" xfId="1" applyFont="1" applyBorder="1" applyAlignment="1" applyProtection="1">
      <alignment horizontal="center" vertical="center"/>
    </xf>
    <xf numFmtId="0" fontId="6" fillId="0" borderId="37" xfId="1" applyFont="1" applyBorder="1" applyAlignment="1" applyProtection="1">
      <alignment horizontal="center" vertical="center"/>
    </xf>
    <xf numFmtId="0" fontId="6" fillId="0" borderId="38" xfId="1" applyFont="1" applyBorder="1" applyAlignment="1" applyProtection="1">
      <alignment horizontal="center" vertical="center"/>
    </xf>
    <xf numFmtId="0" fontId="6" fillId="0" borderId="0" xfId="1" applyFont="1" applyAlignment="1" applyProtection="1">
      <alignment horizontal="center" vertical="center"/>
    </xf>
    <xf numFmtId="0" fontId="6" fillId="0" borderId="5" xfId="1" applyFont="1" applyBorder="1" applyAlignment="1" applyProtection="1">
      <alignment horizontal="center" vertical="center"/>
    </xf>
    <xf numFmtId="0" fontId="6" fillId="0" borderId="6" xfId="1" applyFont="1" applyBorder="1" applyAlignment="1" applyProtection="1">
      <alignment horizontal="center" vertical="center"/>
    </xf>
    <xf numFmtId="0" fontId="6" fillId="0" borderId="10" xfId="1" applyFont="1" applyBorder="1" applyAlignment="1" applyProtection="1">
      <alignment horizontal="center" vertical="center"/>
    </xf>
    <xf numFmtId="0" fontId="12" fillId="0" borderId="7" xfId="1" applyFont="1" applyBorder="1" applyAlignment="1" applyProtection="1">
      <alignment horizontal="center" vertical="center" wrapText="1"/>
    </xf>
    <xf numFmtId="0" fontId="12" fillId="0" borderId="44" xfId="1" applyFont="1" applyBorder="1" applyAlignment="1" applyProtection="1">
      <alignment horizontal="center" vertical="center" wrapText="1"/>
    </xf>
    <xf numFmtId="0" fontId="9" fillId="0" borderId="30" xfId="1" applyFont="1" applyBorder="1" applyAlignment="1" applyProtection="1">
      <alignment horizontal="center" vertical="center" shrinkToFit="1"/>
    </xf>
    <xf numFmtId="0" fontId="9" fillId="0" borderId="31" xfId="1" applyFont="1" applyBorder="1" applyAlignment="1" applyProtection="1">
      <alignment horizontal="center" vertical="center" shrinkToFit="1"/>
    </xf>
    <xf numFmtId="0" fontId="9" fillId="0" borderId="32" xfId="1" applyFont="1" applyBorder="1" applyAlignment="1" applyProtection="1">
      <alignment horizontal="center" vertical="center" shrinkToFit="1"/>
    </xf>
    <xf numFmtId="177" fontId="8" fillId="0" borderId="7" xfId="1" applyNumberFormat="1" applyFont="1" applyBorder="1" applyAlignment="1" applyProtection="1">
      <alignment horizontal="center" vertical="center" shrinkToFit="1"/>
    </xf>
    <xf numFmtId="177" fontId="8" fillId="0" borderId="44" xfId="1" applyNumberFormat="1" applyFont="1" applyBorder="1" applyAlignment="1" applyProtection="1">
      <alignment horizontal="center" vertical="center" shrinkToFit="1"/>
    </xf>
  </cellXfs>
  <cellStyles count="2">
    <cellStyle name="標準" xfId="0" builtinId="0"/>
    <cellStyle name="標準 2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89"/>
      <color rgb="FF99FFCC"/>
      <color rgb="FFFF66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縞模様のエッジ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777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B15" sqref="B15"/>
    </sheetView>
  </sheetViews>
  <sheetFormatPr defaultRowHeight="16.5" customHeight="1" x14ac:dyDescent="0.4"/>
  <cols>
    <col min="1" max="1" width="1.875" style="3" customWidth="1"/>
    <col min="2" max="2" width="9" style="3" customWidth="1"/>
    <col min="3" max="6" width="9" style="3"/>
    <col min="7" max="7" width="9.375" style="3" bestFit="1" customWidth="1"/>
    <col min="8" max="8" width="10.25" style="3" bestFit="1" customWidth="1"/>
    <col min="9" max="9" width="9.375" style="3" bestFit="1" customWidth="1"/>
    <col min="10" max="10" width="1.875" style="3" customWidth="1"/>
    <col min="11" max="13" width="9" style="3"/>
    <col min="14" max="14" width="9" style="3" customWidth="1"/>
    <col min="15" max="15" width="7.75" style="3" customWidth="1"/>
    <col min="16" max="16384" width="9" style="3"/>
  </cols>
  <sheetData>
    <row r="1" spans="1:10" ht="16.5" customHeight="1" x14ac:dyDescent="0.4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ht="16.5" customHeight="1" x14ac:dyDescent="0.4">
      <c r="A2" s="84"/>
      <c r="B2" s="84"/>
      <c r="C2" s="84"/>
      <c r="D2" s="84"/>
      <c r="E2" s="84"/>
      <c r="F2" s="84"/>
      <c r="G2" s="84"/>
      <c r="H2" s="84"/>
      <c r="I2" s="84"/>
      <c r="J2" s="84"/>
    </row>
    <row r="3" spans="1:10" ht="16.5" customHeight="1" x14ac:dyDescent="0.4">
      <c r="A3" s="84"/>
      <c r="B3" s="84"/>
      <c r="C3" s="84"/>
      <c r="D3" s="84"/>
      <c r="E3" s="84"/>
      <c r="F3" s="84"/>
      <c r="G3" s="84"/>
      <c r="H3" s="84"/>
      <c r="I3" s="84"/>
      <c r="J3" s="84"/>
    </row>
    <row r="4" spans="1:10" ht="16.5" customHeight="1" x14ac:dyDescent="0.4">
      <c r="A4" s="84"/>
      <c r="B4" s="84"/>
      <c r="C4" s="84"/>
      <c r="D4" s="84"/>
      <c r="E4" s="84"/>
      <c r="F4" s="84"/>
      <c r="G4" s="84"/>
      <c r="H4" s="84"/>
      <c r="I4" s="84"/>
      <c r="J4" s="84"/>
    </row>
    <row r="5" spans="1:10" ht="16.5" customHeight="1" x14ac:dyDescent="0.4">
      <c r="B5" s="4"/>
    </row>
    <row r="6" spans="1:10" ht="16.5" customHeight="1" x14ac:dyDescent="0.4">
      <c r="B6" s="5" t="s">
        <v>10</v>
      </c>
    </row>
    <row r="7" spans="1:10" ht="16.5" customHeight="1" x14ac:dyDescent="0.4">
      <c r="B7" s="3" t="s">
        <v>11</v>
      </c>
    </row>
    <row r="8" spans="1:10" ht="16.5" customHeight="1" x14ac:dyDescent="0.4">
      <c r="B8" s="1" t="s">
        <v>12</v>
      </c>
      <c r="C8" s="3" t="s">
        <v>13</v>
      </c>
    </row>
    <row r="10" spans="1:10" ht="16.5" customHeight="1" x14ac:dyDescent="0.4">
      <c r="B10" s="5" t="s">
        <v>1</v>
      </c>
      <c r="G10" s="5" t="s">
        <v>6</v>
      </c>
    </row>
    <row r="11" spans="1:10" ht="19.5" hidden="1" customHeight="1" x14ac:dyDescent="0.4">
      <c r="F11" s="82" t="s">
        <v>97</v>
      </c>
      <c r="G11" s="6" t="s">
        <v>8</v>
      </c>
      <c r="H11" s="85">
        <f>IF(D15="","",IF($B$8="単胎",DATE($B$15,$C$15,$D$15)-56,DATE($B$15,$C$15,$D$15)-98))</f>
        <v>45560</v>
      </c>
      <c r="I11" s="85"/>
    </row>
    <row r="12" spans="1:10" ht="25.5" hidden="1" customHeight="1" x14ac:dyDescent="0.4">
      <c r="F12" s="82" t="s">
        <v>97</v>
      </c>
      <c r="G12" s="6" t="s">
        <v>7</v>
      </c>
      <c r="H12" s="86">
        <f>IF(D15="","",IF($B$8="単胎",DATE($B$15,$C$15,$D$15)-28,DATE($B$15,$C$15,$D$15)-70))</f>
        <v>45588</v>
      </c>
      <c r="I12" s="86"/>
    </row>
    <row r="13" spans="1:10" ht="16.5" customHeight="1" x14ac:dyDescent="0.4">
      <c r="B13" s="3" t="s">
        <v>5</v>
      </c>
      <c r="G13" s="7" t="s">
        <v>2</v>
      </c>
      <c r="H13" s="7" t="s">
        <v>3</v>
      </c>
      <c r="I13" s="7" t="s">
        <v>4</v>
      </c>
    </row>
    <row r="14" spans="1:10" ht="16.5" customHeight="1" x14ac:dyDescent="0.4">
      <c r="B14" s="7" t="s">
        <v>2</v>
      </c>
      <c r="C14" s="7" t="s">
        <v>3</v>
      </c>
      <c r="D14" s="7" t="s">
        <v>4</v>
      </c>
      <c r="F14" s="6" t="s">
        <v>8</v>
      </c>
      <c r="G14" s="8">
        <f>IFERROR(YEAR(H11),"")</f>
        <v>2024</v>
      </c>
      <c r="H14" s="8">
        <f>IFERROR(MONTH(H11),"")</f>
        <v>9</v>
      </c>
      <c r="I14" s="8">
        <f>IFERROR(DAY(H11),"")</f>
        <v>25</v>
      </c>
    </row>
    <row r="15" spans="1:10" ht="16.5" customHeight="1" x14ac:dyDescent="0.4">
      <c r="B15" s="2">
        <v>2024</v>
      </c>
      <c r="C15" s="2">
        <v>11</v>
      </c>
      <c r="D15" s="2">
        <v>20</v>
      </c>
      <c r="F15" s="6" t="s">
        <v>7</v>
      </c>
      <c r="G15" s="8">
        <f>IFERROR(YEAR(H12),"")</f>
        <v>2024</v>
      </c>
      <c r="H15" s="8">
        <f>IFERROR(MONTH(H12),"")</f>
        <v>10</v>
      </c>
      <c r="I15" s="8">
        <f>IFERROR(DAY(H12),"")</f>
        <v>23</v>
      </c>
    </row>
    <row r="16" spans="1:10" ht="16.5" customHeight="1" x14ac:dyDescent="0.4">
      <c r="F16" s="9"/>
    </row>
    <row r="17" spans="2:9" ht="16.5" customHeight="1" x14ac:dyDescent="0.4">
      <c r="B17" s="5" t="s">
        <v>9</v>
      </c>
      <c r="F17" s="9"/>
    </row>
    <row r="18" spans="2:9" ht="16.5" customHeight="1" x14ac:dyDescent="0.4">
      <c r="B18" s="3" t="s">
        <v>5</v>
      </c>
      <c r="F18" s="9"/>
      <c r="G18" s="5" t="s">
        <v>14</v>
      </c>
    </row>
    <row r="19" spans="2:9" ht="16.5" hidden="1" customHeight="1" x14ac:dyDescent="0.4">
      <c r="E19" s="10"/>
      <c r="F19" s="82" t="s">
        <v>97</v>
      </c>
      <c r="G19" s="6" t="s">
        <v>100</v>
      </c>
      <c r="H19" s="87">
        <f>IF(D21="","",IF(B8="単胎",DATE(B21,C21,D21)+111,DATE(B21,C21,D21)+153))</f>
        <v>45671</v>
      </c>
      <c r="I19" s="87"/>
    </row>
    <row r="20" spans="2:9" ht="16.5" customHeight="1" x14ac:dyDescent="0.4">
      <c r="B20" s="7" t="s">
        <v>2</v>
      </c>
      <c r="C20" s="7" t="s">
        <v>3</v>
      </c>
      <c r="D20" s="7" t="s">
        <v>4</v>
      </c>
      <c r="G20" s="7" t="s">
        <v>2</v>
      </c>
      <c r="H20" s="7" t="s">
        <v>3</v>
      </c>
      <c r="I20" s="7" t="s">
        <v>4</v>
      </c>
    </row>
    <row r="21" spans="2:9" ht="16.5" customHeight="1" x14ac:dyDescent="0.4">
      <c r="B21" s="2">
        <v>2024</v>
      </c>
      <c r="C21" s="2">
        <v>9</v>
      </c>
      <c r="D21" s="2">
        <v>25</v>
      </c>
      <c r="G21" s="8">
        <f>IFERROR(YEAR(H19),"")</f>
        <v>2025</v>
      </c>
      <c r="H21" s="8">
        <f>IFERROR(MONTH(H19),"")</f>
        <v>1</v>
      </c>
      <c r="I21" s="8">
        <f>IFERROR(DAY(H19),"")</f>
        <v>14</v>
      </c>
    </row>
    <row r="23" spans="2:9" ht="16.5" customHeight="1" x14ac:dyDescent="0.4">
      <c r="B23" s="5" t="s">
        <v>77</v>
      </c>
    </row>
    <row r="24" spans="2:9" ht="16.5" customHeight="1" x14ac:dyDescent="0.4">
      <c r="B24" s="3" t="s">
        <v>5</v>
      </c>
      <c r="G24" s="5" t="s">
        <v>84</v>
      </c>
    </row>
    <row r="25" spans="2:9" ht="27.75" hidden="1" customHeight="1" x14ac:dyDescent="0.4">
      <c r="F25" s="82" t="s">
        <v>97</v>
      </c>
      <c r="G25" s="83" t="s">
        <v>101</v>
      </c>
      <c r="H25" s="87">
        <f>IF(D27="","",DATE(B27,C27,D27)+56)</f>
        <v>45673</v>
      </c>
      <c r="I25" s="87"/>
    </row>
    <row r="26" spans="2:9" ht="16.5" customHeight="1" x14ac:dyDescent="0.4">
      <c r="B26" s="7" t="s">
        <v>2</v>
      </c>
      <c r="C26" s="7" t="s">
        <v>3</v>
      </c>
      <c r="D26" s="7" t="s">
        <v>4</v>
      </c>
      <c r="G26" s="7" t="s">
        <v>2</v>
      </c>
      <c r="H26" s="7" t="s">
        <v>3</v>
      </c>
      <c r="I26" s="7" t="s">
        <v>4</v>
      </c>
    </row>
    <row r="27" spans="2:9" ht="16.5" customHeight="1" x14ac:dyDescent="0.4">
      <c r="B27" s="2">
        <v>2024</v>
      </c>
      <c r="C27" s="2">
        <v>11</v>
      </c>
      <c r="D27" s="2">
        <v>21</v>
      </c>
      <c r="G27" s="8">
        <f>IFERROR(YEAR(H25),"")</f>
        <v>2025</v>
      </c>
      <c r="H27" s="8">
        <f>IFERROR(MONTH(H25),"")</f>
        <v>1</v>
      </c>
      <c r="I27" s="8">
        <f>IFERROR(DAY(H25),"")</f>
        <v>16</v>
      </c>
    </row>
    <row r="28" spans="2:9" s="11" customFormat="1" ht="16.5" customHeight="1" x14ac:dyDescent="0.4">
      <c r="B28" s="10"/>
      <c r="C28" s="10"/>
      <c r="D28" s="10"/>
    </row>
    <row r="29" spans="2:9" ht="16.5" customHeight="1" x14ac:dyDescent="0.4">
      <c r="B29" s="5" t="s">
        <v>79</v>
      </c>
      <c r="G29" s="5" t="s">
        <v>78</v>
      </c>
    </row>
    <row r="30" spans="2:9" ht="21.75" hidden="1" customHeight="1" x14ac:dyDescent="0.4">
      <c r="B30" s="5"/>
      <c r="F30" s="82" t="s">
        <v>97</v>
      </c>
      <c r="G30" s="83" t="s">
        <v>98</v>
      </c>
      <c r="H30" s="88">
        <f>IF(D34="","",DATE(B34,C34,D34)+1)</f>
        <v>45674</v>
      </c>
      <c r="I30" s="88"/>
    </row>
    <row r="31" spans="2:9" ht="25.5" hidden="1" customHeight="1" x14ac:dyDescent="0.4">
      <c r="F31" s="82" t="s">
        <v>97</v>
      </c>
      <c r="G31" s="6" t="s">
        <v>99</v>
      </c>
      <c r="H31" s="87">
        <f>IF(D27="",IF(D15="","",DATE(B15+3,C15,D15-1)),DATE(B27+3,C27,D27)-1)</f>
        <v>46711</v>
      </c>
      <c r="I31" s="87"/>
    </row>
    <row r="32" spans="2:9" ht="16.5" customHeight="1" x14ac:dyDescent="0.4">
      <c r="B32" s="3" t="s">
        <v>5</v>
      </c>
      <c r="G32" s="7" t="s">
        <v>2</v>
      </c>
      <c r="H32" s="7" t="s">
        <v>3</v>
      </c>
      <c r="I32" s="7" t="s">
        <v>4</v>
      </c>
    </row>
    <row r="33" spans="2:9" ht="16.5" customHeight="1" x14ac:dyDescent="0.4">
      <c r="B33" s="7" t="s">
        <v>2</v>
      </c>
      <c r="C33" s="7" t="s">
        <v>3</v>
      </c>
      <c r="D33" s="7" t="s">
        <v>4</v>
      </c>
      <c r="F33" s="6" t="s">
        <v>80</v>
      </c>
      <c r="G33" s="8">
        <f>IFERROR(YEAR(H30),"")</f>
        <v>2025</v>
      </c>
      <c r="H33" s="8">
        <f>IFERROR(MONTH(H30),"")</f>
        <v>1</v>
      </c>
      <c r="I33" s="8">
        <f>IFERROR(DAY(H30),"")</f>
        <v>17</v>
      </c>
    </row>
    <row r="34" spans="2:9" ht="16.5" customHeight="1" x14ac:dyDescent="0.4">
      <c r="B34" s="2">
        <v>2025</v>
      </c>
      <c r="C34" s="2">
        <v>1</v>
      </c>
      <c r="D34" s="2">
        <v>16</v>
      </c>
      <c r="F34" s="6" t="s">
        <v>81</v>
      </c>
      <c r="G34" s="8">
        <f>IFERROR(YEAR(H31),"")</f>
        <v>2027</v>
      </c>
      <c r="H34" s="8">
        <f>IFERROR(MONTH(H31),"")</f>
        <v>11</v>
      </c>
      <c r="I34" s="8">
        <f>IFERROR(DAY(H31),"")</f>
        <v>20</v>
      </c>
    </row>
    <row r="37" spans="2:9" ht="16.5" customHeight="1" x14ac:dyDescent="0.4">
      <c r="B37" s="3" t="s">
        <v>85</v>
      </c>
    </row>
    <row r="38" spans="2:9" ht="16.5" customHeight="1" x14ac:dyDescent="0.4">
      <c r="B38" s="3" t="s">
        <v>90</v>
      </c>
    </row>
    <row r="39" spans="2:9" ht="16.5" customHeight="1" x14ac:dyDescent="0.4">
      <c r="B39" s="3" t="s">
        <v>91</v>
      </c>
    </row>
  </sheetData>
  <sheetProtection selectLockedCells="1"/>
  <mergeCells count="7">
    <mergeCell ref="A1:J4"/>
    <mergeCell ref="H11:I11"/>
    <mergeCell ref="H12:I12"/>
    <mergeCell ref="H19:I19"/>
    <mergeCell ref="H31:I31"/>
    <mergeCell ref="H30:I30"/>
    <mergeCell ref="H25:I25"/>
  </mergeCells>
  <phoneticPr fontId="1"/>
  <dataValidations count="1">
    <dataValidation type="list" allowBlank="1" showInputMessage="1" showErrorMessage="1" sqref="B8">
      <formula1>"単胎,多胎"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Y38"/>
  <sheetViews>
    <sheetView defaultGridColor="0" topLeftCell="B25" colorId="22" zoomScale="110" zoomScaleNormal="110" workbookViewId="0">
      <selection activeCell="N36" sqref="N36"/>
    </sheetView>
  </sheetViews>
  <sheetFormatPr defaultColWidth="10.625" defaultRowHeight="14.25" x14ac:dyDescent="0.4"/>
  <cols>
    <col min="1" max="1" width="10.625" style="14"/>
    <col min="2" max="11" width="4.625" style="14" customWidth="1"/>
    <col min="12" max="12" width="10.625" style="14"/>
    <col min="13" max="23" width="4.625" style="14" customWidth="1"/>
    <col min="24" max="16384" width="10.625" style="14"/>
  </cols>
  <sheetData>
    <row r="1" spans="1:25" ht="22.5" customHeight="1" x14ac:dyDescent="0.4"/>
    <row r="2" spans="1:25" ht="18.75" customHeight="1" x14ac:dyDescent="0.4">
      <c r="A2" s="12"/>
      <c r="B2" s="110" t="s">
        <v>76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</row>
    <row r="3" spans="1:25" ht="7.5" customHeight="1" thickBot="1" x14ac:dyDescent="0.4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ht="15" thickTop="1" x14ac:dyDescent="0.4">
      <c r="A4" s="12"/>
      <c r="B4" s="15"/>
      <c r="C4" s="16"/>
      <c r="D4" s="17">
        <v>0</v>
      </c>
      <c r="E4" s="17">
        <v>1</v>
      </c>
      <c r="F4" s="17">
        <v>2</v>
      </c>
      <c r="G4" s="17">
        <v>3</v>
      </c>
      <c r="H4" s="17">
        <v>4</v>
      </c>
      <c r="I4" s="17">
        <v>5</v>
      </c>
      <c r="J4" s="17">
        <v>6</v>
      </c>
      <c r="K4" s="18" t="s">
        <v>75</v>
      </c>
      <c r="L4" s="19" t="s">
        <v>72</v>
      </c>
      <c r="M4" s="15"/>
      <c r="N4" s="16"/>
      <c r="O4" s="17">
        <v>0</v>
      </c>
      <c r="P4" s="17">
        <v>1</v>
      </c>
      <c r="Q4" s="17">
        <v>2</v>
      </c>
      <c r="R4" s="17">
        <v>3</v>
      </c>
      <c r="S4" s="17">
        <v>4</v>
      </c>
      <c r="T4" s="17">
        <v>5</v>
      </c>
      <c r="U4" s="17">
        <v>6</v>
      </c>
      <c r="V4" s="18" t="s">
        <v>75</v>
      </c>
      <c r="W4" s="20" t="s">
        <v>74</v>
      </c>
      <c r="X4" s="20" t="s">
        <v>73</v>
      </c>
      <c r="Y4" s="19" t="s">
        <v>72</v>
      </c>
    </row>
    <row r="5" spans="1:25" x14ac:dyDescent="0.4">
      <c r="A5" s="12"/>
      <c r="B5" s="21" t="s">
        <v>71</v>
      </c>
      <c r="C5" s="22"/>
      <c r="D5" s="23" t="str">
        <f t="shared" ref="D5:J5" si="0">O5</f>
        <v>水</v>
      </c>
      <c r="E5" s="23" t="str">
        <f t="shared" si="0"/>
        <v>木</v>
      </c>
      <c r="F5" s="23" t="str">
        <f t="shared" si="0"/>
        <v>金</v>
      </c>
      <c r="G5" s="23" t="str">
        <f t="shared" si="0"/>
        <v>土</v>
      </c>
      <c r="H5" s="23" t="str">
        <f t="shared" si="0"/>
        <v>日</v>
      </c>
      <c r="I5" s="23" t="str">
        <f t="shared" si="0"/>
        <v>月</v>
      </c>
      <c r="J5" s="23" t="str">
        <f t="shared" si="0"/>
        <v>火</v>
      </c>
      <c r="K5" s="24"/>
      <c r="L5" s="25" t="s">
        <v>88</v>
      </c>
      <c r="M5" s="21" t="s">
        <v>71</v>
      </c>
      <c r="N5" s="22"/>
      <c r="O5" s="26" t="str">
        <f>TEXT(V34,"aaa")</f>
        <v>水</v>
      </c>
      <c r="P5" s="26" t="str">
        <f>TEXT(V34+1,"aaa")</f>
        <v>木</v>
      </c>
      <c r="Q5" s="26" t="str">
        <f>TEXT(V34+2,"aaa")</f>
        <v>金</v>
      </c>
      <c r="R5" s="26" t="str">
        <f>TEXT(V34+3,"aaa")</f>
        <v>土</v>
      </c>
      <c r="S5" s="26" t="str">
        <f>TEXT(V34+4,"aaa")</f>
        <v>日</v>
      </c>
      <c r="T5" s="26" t="str">
        <f>TEXT(V34+5,"aaa")</f>
        <v>月</v>
      </c>
      <c r="U5" s="26" t="str">
        <f>TEXT(V34+6,"aaa")</f>
        <v>火</v>
      </c>
      <c r="V5" s="24"/>
      <c r="W5" s="27"/>
      <c r="X5" s="27"/>
      <c r="Y5" s="28"/>
    </row>
    <row r="6" spans="1:25" ht="15" customHeight="1" x14ac:dyDescent="0.4">
      <c r="A6" s="12"/>
      <c r="B6" s="29"/>
      <c r="C6" s="30" t="s">
        <v>70</v>
      </c>
      <c r="D6" s="31">
        <f t="shared" ref="D6:D32" si="1">D7-7</f>
        <v>45336</v>
      </c>
      <c r="E6" s="31">
        <f t="shared" ref="E6:E32" si="2">E7-7</f>
        <v>45337</v>
      </c>
      <c r="F6" s="31">
        <f t="shared" ref="F6:F32" si="3">F7-7</f>
        <v>45338</v>
      </c>
      <c r="G6" s="31">
        <f t="shared" ref="G6:G32" si="4">G7-7</f>
        <v>45339</v>
      </c>
      <c r="H6" s="31">
        <f t="shared" ref="H6:H32" si="5">H7-7</f>
        <v>45340</v>
      </c>
      <c r="I6" s="31">
        <f t="shared" ref="I6:I32" si="6">I7-7</f>
        <v>45341</v>
      </c>
      <c r="J6" s="31">
        <f t="shared" ref="J6:J32" si="7">J7-7</f>
        <v>45342</v>
      </c>
      <c r="K6" s="13"/>
      <c r="L6" s="32"/>
      <c r="M6" s="29"/>
      <c r="N6" s="30">
        <v>28</v>
      </c>
      <c r="O6" s="33">
        <f t="shared" ref="O6:O17" si="8">O7-7</f>
        <v>45532</v>
      </c>
      <c r="P6" s="33">
        <f t="shared" ref="P6:P17" si="9">P7-7</f>
        <v>45533</v>
      </c>
      <c r="Q6" s="33">
        <f t="shared" ref="Q6:Q17" si="10">Q7-7</f>
        <v>45534</v>
      </c>
      <c r="R6" s="33">
        <f t="shared" ref="R6:R17" si="11">R7-7</f>
        <v>45535</v>
      </c>
      <c r="S6" s="33">
        <f t="shared" ref="S6:S17" si="12">S7-7</f>
        <v>45536</v>
      </c>
      <c r="T6" s="33">
        <f t="shared" ref="T6:T17" si="13">T7-7</f>
        <v>45537</v>
      </c>
      <c r="U6" s="33">
        <f t="shared" ref="U6:U17" si="14">U7-7</f>
        <v>45538</v>
      </c>
      <c r="V6" s="13"/>
      <c r="W6" s="34"/>
      <c r="X6" s="35" t="s">
        <v>32</v>
      </c>
      <c r="Y6" s="36" t="str">
        <f>IF(入力シート!B8="多胎","産休開始","")</f>
        <v/>
      </c>
    </row>
    <row r="7" spans="1:25" ht="15" customHeight="1" x14ac:dyDescent="0.4">
      <c r="A7" s="12"/>
      <c r="B7" s="37" t="s">
        <v>69</v>
      </c>
      <c r="C7" s="30">
        <v>1</v>
      </c>
      <c r="D7" s="31">
        <f t="shared" si="1"/>
        <v>45343</v>
      </c>
      <c r="E7" s="31">
        <f t="shared" si="2"/>
        <v>45344</v>
      </c>
      <c r="F7" s="31">
        <f t="shared" si="3"/>
        <v>45345</v>
      </c>
      <c r="G7" s="31">
        <f t="shared" si="4"/>
        <v>45346</v>
      </c>
      <c r="H7" s="31">
        <f t="shared" si="5"/>
        <v>45347</v>
      </c>
      <c r="I7" s="31">
        <f t="shared" si="6"/>
        <v>45348</v>
      </c>
      <c r="J7" s="31">
        <f t="shared" si="7"/>
        <v>45349</v>
      </c>
      <c r="K7" s="13" t="s">
        <v>27</v>
      </c>
      <c r="L7" s="32"/>
      <c r="M7" s="37" t="s">
        <v>68</v>
      </c>
      <c r="N7" s="30">
        <v>29</v>
      </c>
      <c r="O7" s="33">
        <f t="shared" si="8"/>
        <v>45539</v>
      </c>
      <c r="P7" s="33">
        <f t="shared" si="9"/>
        <v>45540</v>
      </c>
      <c r="Q7" s="33">
        <f t="shared" si="10"/>
        <v>45541</v>
      </c>
      <c r="R7" s="33">
        <f t="shared" si="11"/>
        <v>45542</v>
      </c>
      <c r="S7" s="33">
        <f t="shared" si="12"/>
        <v>45543</v>
      </c>
      <c r="T7" s="33">
        <f t="shared" si="13"/>
        <v>45544</v>
      </c>
      <c r="U7" s="33">
        <f t="shared" si="14"/>
        <v>45545</v>
      </c>
      <c r="V7" s="24" t="s">
        <v>27</v>
      </c>
      <c r="W7" s="34"/>
      <c r="X7" s="35" t="s">
        <v>33</v>
      </c>
      <c r="Y7" s="38" t="str">
        <f>IF(入力シート!B8="多胎","範　　囲","")</f>
        <v/>
      </c>
    </row>
    <row r="8" spans="1:25" ht="15" customHeight="1" x14ac:dyDescent="0.4">
      <c r="A8" s="12"/>
      <c r="B8" s="29"/>
      <c r="C8" s="30">
        <v>2</v>
      </c>
      <c r="D8" s="31">
        <f t="shared" si="1"/>
        <v>45350</v>
      </c>
      <c r="E8" s="31">
        <f t="shared" si="2"/>
        <v>45351</v>
      </c>
      <c r="F8" s="31">
        <f t="shared" si="3"/>
        <v>45352</v>
      </c>
      <c r="G8" s="31">
        <f t="shared" si="4"/>
        <v>45353</v>
      </c>
      <c r="H8" s="31">
        <f t="shared" si="5"/>
        <v>45354</v>
      </c>
      <c r="I8" s="31">
        <f t="shared" si="6"/>
        <v>45355</v>
      </c>
      <c r="J8" s="31">
        <f t="shared" si="7"/>
        <v>45356</v>
      </c>
      <c r="K8" s="13"/>
      <c r="L8" s="32"/>
      <c r="M8" s="29"/>
      <c r="N8" s="30">
        <v>30</v>
      </c>
      <c r="O8" s="33">
        <f t="shared" si="8"/>
        <v>45546</v>
      </c>
      <c r="P8" s="33">
        <f t="shared" si="9"/>
        <v>45547</v>
      </c>
      <c r="Q8" s="33">
        <f t="shared" si="10"/>
        <v>45548</v>
      </c>
      <c r="R8" s="33">
        <f t="shared" si="11"/>
        <v>45549</v>
      </c>
      <c r="S8" s="33">
        <f t="shared" si="12"/>
        <v>45550</v>
      </c>
      <c r="T8" s="33">
        <f t="shared" si="13"/>
        <v>45551</v>
      </c>
      <c r="U8" s="33">
        <f t="shared" si="14"/>
        <v>45552</v>
      </c>
      <c r="V8" s="13"/>
      <c r="W8" s="34"/>
      <c r="X8" s="35" t="s">
        <v>89</v>
      </c>
      <c r="Y8" s="32"/>
    </row>
    <row r="9" spans="1:25" ht="15" customHeight="1" x14ac:dyDescent="0.4">
      <c r="A9" s="12"/>
      <c r="B9" s="21"/>
      <c r="C9" s="30">
        <v>3</v>
      </c>
      <c r="D9" s="31">
        <f t="shared" si="1"/>
        <v>45357</v>
      </c>
      <c r="E9" s="31">
        <f t="shared" si="2"/>
        <v>45358</v>
      </c>
      <c r="F9" s="31">
        <f t="shared" si="3"/>
        <v>45359</v>
      </c>
      <c r="G9" s="31">
        <f t="shared" si="4"/>
        <v>45360</v>
      </c>
      <c r="H9" s="31">
        <f t="shared" si="5"/>
        <v>45361</v>
      </c>
      <c r="I9" s="31">
        <f t="shared" si="6"/>
        <v>45362</v>
      </c>
      <c r="J9" s="31">
        <f t="shared" si="7"/>
        <v>45363</v>
      </c>
      <c r="K9" s="24"/>
      <c r="L9" s="28"/>
      <c r="M9" s="21"/>
      <c r="N9" s="30">
        <v>31</v>
      </c>
      <c r="O9" s="33">
        <f t="shared" si="8"/>
        <v>45553</v>
      </c>
      <c r="P9" s="33">
        <f t="shared" si="9"/>
        <v>45554</v>
      </c>
      <c r="Q9" s="33">
        <f t="shared" si="10"/>
        <v>45555</v>
      </c>
      <c r="R9" s="33">
        <f t="shared" si="11"/>
        <v>45556</v>
      </c>
      <c r="S9" s="33">
        <f t="shared" si="12"/>
        <v>45557</v>
      </c>
      <c r="T9" s="33">
        <f t="shared" si="13"/>
        <v>45558</v>
      </c>
      <c r="U9" s="33">
        <f t="shared" si="14"/>
        <v>45559</v>
      </c>
      <c r="V9" s="24" t="s">
        <v>27</v>
      </c>
      <c r="W9" s="34"/>
      <c r="X9" s="39"/>
      <c r="Y9" s="28"/>
    </row>
    <row r="10" spans="1:25" ht="15" customHeight="1" x14ac:dyDescent="0.4">
      <c r="A10" s="12"/>
      <c r="B10" s="29"/>
      <c r="C10" s="30">
        <v>4</v>
      </c>
      <c r="D10" s="31">
        <f t="shared" si="1"/>
        <v>45364</v>
      </c>
      <c r="E10" s="31">
        <f t="shared" si="2"/>
        <v>45365</v>
      </c>
      <c r="F10" s="31">
        <f t="shared" si="3"/>
        <v>45366</v>
      </c>
      <c r="G10" s="31">
        <f t="shared" si="4"/>
        <v>45367</v>
      </c>
      <c r="H10" s="31">
        <f t="shared" si="5"/>
        <v>45368</v>
      </c>
      <c r="I10" s="31">
        <f t="shared" si="6"/>
        <v>45369</v>
      </c>
      <c r="J10" s="31">
        <f t="shared" si="7"/>
        <v>45370</v>
      </c>
      <c r="K10" s="13"/>
      <c r="L10" s="32"/>
      <c r="M10" s="29"/>
      <c r="N10" s="30">
        <v>32</v>
      </c>
      <c r="O10" s="33">
        <f t="shared" si="8"/>
        <v>45560</v>
      </c>
      <c r="P10" s="33">
        <f t="shared" si="9"/>
        <v>45561</v>
      </c>
      <c r="Q10" s="33">
        <f t="shared" si="10"/>
        <v>45562</v>
      </c>
      <c r="R10" s="33">
        <f t="shared" si="11"/>
        <v>45563</v>
      </c>
      <c r="S10" s="33">
        <f t="shared" si="12"/>
        <v>45564</v>
      </c>
      <c r="T10" s="33">
        <f t="shared" si="13"/>
        <v>45565</v>
      </c>
      <c r="U10" s="33">
        <f t="shared" si="14"/>
        <v>45566</v>
      </c>
      <c r="V10" s="13"/>
      <c r="W10" s="34"/>
      <c r="X10" s="35" t="s">
        <v>42</v>
      </c>
      <c r="Y10" s="36"/>
    </row>
    <row r="11" spans="1:25" ht="15" customHeight="1" x14ac:dyDescent="0.4">
      <c r="A11" s="12"/>
      <c r="B11" s="37" t="s">
        <v>67</v>
      </c>
      <c r="C11" s="30">
        <v>5</v>
      </c>
      <c r="D11" s="31">
        <f t="shared" si="1"/>
        <v>45371</v>
      </c>
      <c r="E11" s="31">
        <f t="shared" si="2"/>
        <v>45372</v>
      </c>
      <c r="F11" s="31">
        <f t="shared" si="3"/>
        <v>45373</v>
      </c>
      <c r="G11" s="31">
        <f t="shared" si="4"/>
        <v>45374</v>
      </c>
      <c r="H11" s="31">
        <f t="shared" si="5"/>
        <v>45375</v>
      </c>
      <c r="I11" s="31">
        <f t="shared" si="6"/>
        <v>45376</v>
      </c>
      <c r="J11" s="31">
        <f t="shared" si="7"/>
        <v>45377</v>
      </c>
      <c r="K11" s="13" t="s">
        <v>27</v>
      </c>
      <c r="L11" s="32"/>
      <c r="M11" s="37" t="s">
        <v>66</v>
      </c>
      <c r="N11" s="30">
        <v>33</v>
      </c>
      <c r="O11" s="33">
        <f t="shared" si="8"/>
        <v>45567</v>
      </c>
      <c r="P11" s="33">
        <f t="shared" si="9"/>
        <v>45568</v>
      </c>
      <c r="Q11" s="33">
        <f t="shared" si="10"/>
        <v>45569</v>
      </c>
      <c r="R11" s="33">
        <f t="shared" si="11"/>
        <v>45570</v>
      </c>
      <c r="S11" s="33">
        <f t="shared" si="12"/>
        <v>45571</v>
      </c>
      <c r="T11" s="33">
        <f t="shared" si="13"/>
        <v>45572</v>
      </c>
      <c r="U11" s="33">
        <f t="shared" si="14"/>
        <v>45573</v>
      </c>
      <c r="V11" s="24" t="s">
        <v>27</v>
      </c>
      <c r="W11" s="34"/>
      <c r="X11" s="35" t="s">
        <v>65</v>
      </c>
      <c r="Y11" s="40" t="str">
        <f>IF(入力シート!B8="単胎","産休開始","")</f>
        <v>産休開始</v>
      </c>
    </row>
    <row r="12" spans="1:25" ht="15" customHeight="1" x14ac:dyDescent="0.4">
      <c r="A12" s="12"/>
      <c r="B12" s="29"/>
      <c r="C12" s="30">
        <v>6</v>
      </c>
      <c r="D12" s="31">
        <f t="shared" si="1"/>
        <v>45378</v>
      </c>
      <c r="E12" s="31">
        <f t="shared" si="2"/>
        <v>45379</v>
      </c>
      <c r="F12" s="31">
        <f t="shared" si="3"/>
        <v>45380</v>
      </c>
      <c r="G12" s="31">
        <f t="shared" si="4"/>
        <v>45381</v>
      </c>
      <c r="H12" s="31">
        <f t="shared" si="5"/>
        <v>45382</v>
      </c>
      <c r="I12" s="31">
        <f t="shared" si="6"/>
        <v>45383</v>
      </c>
      <c r="J12" s="31">
        <f t="shared" si="7"/>
        <v>45384</v>
      </c>
      <c r="K12" s="13"/>
      <c r="L12" s="32"/>
      <c r="M12" s="29"/>
      <c r="N12" s="30">
        <v>34</v>
      </c>
      <c r="O12" s="33">
        <f t="shared" si="8"/>
        <v>45574</v>
      </c>
      <c r="P12" s="33">
        <f t="shared" si="9"/>
        <v>45575</v>
      </c>
      <c r="Q12" s="33">
        <f t="shared" si="10"/>
        <v>45576</v>
      </c>
      <c r="R12" s="33">
        <f t="shared" si="11"/>
        <v>45577</v>
      </c>
      <c r="S12" s="33">
        <f t="shared" si="12"/>
        <v>45578</v>
      </c>
      <c r="T12" s="33">
        <f t="shared" si="13"/>
        <v>45579</v>
      </c>
      <c r="U12" s="33">
        <f t="shared" si="14"/>
        <v>45580</v>
      </c>
      <c r="V12" s="13"/>
      <c r="W12" s="34"/>
      <c r="X12" s="35" t="s">
        <v>44</v>
      </c>
      <c r="Y12" s="40" t="str">
        <f>IF(入力シート!B8="単胎","範　　囲","")</f>
        <v>範　　囲</v>
      </c>
    </row>
    <row r="13" spans="1:25" ht="15" customHeight="1" x14ac:dyDescent="0.4">
      <c r="A13" s="12"/>
      <c r="B13" s="21"/>
      <c r="C13" s="30">
        <v>7</v>
      </c>
      <c r="D13" s="31">
        <f t="shared" si="1"/>
        <v>45385</v>
      </c>
      <c r="E13" s="31">
        <f t="shared" si="2"/>
        <v>45386</v>
      </c>
      <c r="F13" s="31">
        <f t="shared" si="3"/>
        <v>45387</v>
      </c>
      <c r="G13" s="31">
        <f t="shared" si="4"/>
        <v>45388</v>
      </c>
      <c r="H13" s="31">
        <f t="shared" si="5"/>
        <v>45389</v>
      </c>
      <c r="I13" s="31">
        <f t="shared" si="6"/>
        <v>45390</v>
      </c>
      <c r="J13" s="31">
        <f t="shared" si="7"/>
        <v>45391</v>
      </c>
      <c r="K13" s="24"/>
      <c r="L13" s="28"/>
      <c r="M13" s="21"/>
      <c r="N13" s="30">
        <v>35</v>
      </c>
      <c r="O13" s="33">
        <f t="shared" si="8"/>
        <v>45581</v>
      </c>
      <c r="P13" s="33">
        <f t="shared" si="9"/>
        <v>45582</v>
      </c>
      <c r="Q13" s="33">
        <f t="shared" si="10"/>
        <v>45583</v>
      </c>
      <c r="R13" s="33">
        <f t="shared" si="11"/>
        <v>45584</v>
      </c>
      <c r="S13" s="33">
        <f t="shared" si="12"/>
        <v>45585</v>
      </c>
      <c r="T13" s="33">
        <f t="shared" si="13"/>
        <v>45586</v>
      </c>
      <c r="U13" s="33">
        <f t="shared" si="14"/>
        <v>45587</v>
      </c>
      <c r="V13" s="24" t="s">
        <v>27</v>
      </c>
      <c r="W13" s="34"/>
      <c r="X13" s="35" t="s">
        <v>49</v>
      </c>
      <c r="Y13" s="41"/>
    </row>
    <row r="14" spans="1:25" ht="15" customHeight="1" x14ac:dyDescent="0.4">
      <c r="A14" s="12"/>
      <c r="B14" s="29"/>
      <c r="C14" s="30">
        <v>8</v>
      </c>
      <c r="D14" s="42">
        <f t="shared" si="1"/>
        <v>45392</v>
      </c>
      <c r="E14" s="42">
        <f t="shared" si="2"/>
        <v>45393</v>
      </c>
      <c r="F14" s="42">
        <f t="shared" si="3"/>
        <v>45394</v>
      </c>
      <c r="G14" s="42">
        <f t="shared" si="4"/>
        <v>45395</v>
      </c>
      <c r="H14" s="42">
        <f t="shared" si="5"/>
        <v>45396</v>
      </c>
      <c r="I14" s="42">
        <f t="shared" si="6"/>
        <v>45397</v>
      </c>
      <c r="J14" s="42">
        <f t="shared" si="7"/>
        <v>45398</v>
      </c>
      <c r="K14" s="13"/>
      <c r="L14" s="32"/>
      <c r="M14" s="29"/>
      <c r="N14" s="30">
        <v>36</v>
      </c>
      <c r="O14" s="33">
        <f t="shared" si="8"/>
        <v>45588</v>
      </c>
      <c r="P14" s="33">
        <f t="shared" si="9"/>
        <v>45589</v>
      </c>
      <c r="Q14" s="33">
        <f t="shared" si="10"/>
        <v>45590</v>
      </c>
      <c r="R14" s="33">
        <f t="shared" si="11"/>
        <v>45591</v>
      </c>
      <c r="S14" s="33">
        <f t="shared" si="12"/>
        <v>45592</v>
      </c>
      <c r="T14" s="33">
        <f t="shared" si="13"/>
        <v>45593</v>
      </c>
      <c r="U14" s="33">
        <f t="shared" si="14"/>
        <v>45594</v>
      </c>
      <c r="V14" s="13"/>
      <c r="W14" s="34"/>
      <c r="X14" s="35" t="s">
        <v>52</v>
      </c>
      <c r="Y14" s="32"/>
    </row>
    <row r="15" spans="1:25" ht="15" customHeight="1" x14ac:dyDescent="0.4">
      <c r="A15" s="12"/>
      <c r="B15" s="37" t="s">
        <v>64</v>
      </c>
      <c r="C15" s="30">
        <v>9</v>
      </c>
      <c r="D15" s="42">
        <f t="shared" si="1"/>
        <v>45399</v>
      </c>
      <c r="E15" s="42">
        <f t="shared" si="2"/>
        <v>45400</v>
      </c>
      <c r="F15" s="42">
        <f t="shared" si="3"/>
        <v>45401</v>
      </c>
      <c r="G15" s="42">
        <f t="shared" si="4"/>
        <v>45402</v>
      </c>
      <c r="H15" s="42">
        <f t="shared" si="5"/>
        <v>45403</v>
      </c>
      <c r="I15" s="42">
        <f t="shared" si="6"/>
        <v>45404</v>
      </c>
      <c r="J15" s="42">
        <f t="shared" si="7"/>
        <v>45405</v>
      </c>
      <c r="K15" s="13" t="s">
        <v>27</v>
      </c>
      <c r="L15" s="43" t="s">
        <v>63</v>
      </c>
      <c r="M15" s="37" t="s">
        <v>62</v>
      </c>
      <c r="N15" s="30">
        <v>37</v>
      </c>
      <c r="O15" s="33">
        <f t="shared" si="8"/>
        <v>45595</v>
      </c>
      <c r="P15" s="33">
        <f t="shared" si="9"/>
        <v>45596</v>
      </c>
      <c r="Q15" s="33">
        <f t="shared" si="10"/>
        <v>45597</v>
      </c>
      <c r="R15" s="33">
        <f t="shared" si="11"/>
        <v>45598</v>
      </c>
      <c r="S15" s="33">
        <f t="shared" si="12"/>
        <v>45599</v>
      </c>
      <c r="T15" s="33">
        <f t="shared" si="13"/>
        <v>45600</v>
      </c>
      <c r="U15" s="33">
        <f t="shared" si="14"/>
        <v>45601</v>
      </c>
      <c r="V15" s="13"/>
      <c r="W15" s="27"/>
      <c r="X15" s="35" t="s">
        <v>54</v>
      </c>
      <c r="Y15" s="32"/>
    </row>
    <row r="16" spans="1:25" ht="15" customHeight="1" x14ac:dyDescent="0.4">
      <c r="A16" s="12"/>
      <c r="B16" s="29"/>
      <c r="C16" s="30">
        <v>10</v>
      </c>
      <c r="D16" s="42">
        <f t="shared" si="1"/>
        <v>45406</v>
      </c>
      <c r="E16" s="42">
        <f t="shared" si="2"/>
        <v>45407</v>
      </c>
      <c r="F16" s="42">
        <f t="shared" si="3"/>
        <v>45408</v>
      </c>
      <c r="G16" s="42">
        <f t="shared" si="4"/>
        <v>45409</v>
      </c>
      <c r="H16" s="42">
        <f t="shared" si="5"/>
        <v>45410</v>
      </c>
      <c r="I16" s="42">
        <f t="shared" si="6"/>
        <v>45411</v>
      </c>
      <c r="J16" s="42">
        <f t="shared" si="7"/>
        <v>45412</v>
      </c>
      <c r="K16" s="13"/>
      <c r="L16" s="32"/>
      <c r="M16" s="29"/>
      <c r="N16" s="30">
        <v>38</v>
      </c>
      <c r="O16" s="33">
        <f t="shared" si="8"/>
        <v>45602</v>
      </c>
      <c r="P16" s="33">
        <f t="shared" si="9"/>
        <v>45603</v>
      </c>
      <c r="Q16" s="33">
        <f t="shared" si="10"/>
        <v>45604</v>
      </c>
      <c r="R16" s="33">
        <f t="shared" si="11"/>
        <v>45605</v>
      </c>
      <c r="S16" s="33">
        <f t="shared" si="12"/>
        <v>45606</v>
      </c>
      <c r="T16" s="33">
        <f t="shared" si="13"/>
        <v>45607</v>
      </c>
      <c r="U16" s="33">
        <f t="shared" si="14"/>
        <v>45608</v>
      </c>
      <c r="V16" s="13"/>
      <c r="W16" s="44" t="s">
        <v>61</v>
      </c>
      <c r="X16" s="35" t="s">
        <v>55</v>
      </c>
      <c r="Y16" s="32"/>
    </row>
    <row r="17" spans="1:25" ht="15" customHeight="1" x14ac:dyDescent="0.4">
      <c r="A17" s="12"/>
      <c r="B17" s="21"/>
      <c r="C17" s="30">
        <v>11</v>
      </c>
      <c r="D17" s="42">
        <f t="shared" si="1"/>
        <v>45413</v>
      </c>
      <c r="E17" s="42">
        <f t="shared" si="2"/>
        <v>45414</v>
      </c>
      <c r="F17" s="42">
        <f t="shared" si="3"/>
        <v>45415</v>
      </c>
      <c r="G17" s="42">
        <f t="shared" si="4"/>
        <v>45416</v>
      </c>
      <c r="H17" s="42">
        <f t="shared" si="5"/>
        <v>45417</v>
      </c>
      <c r="I17" s="42">
        <f t="shared" si="6"/>
        <v>45418</v>
      </c>
      <c r="J17" s="42">
        <f t="shared" si="7"/>
        <v>45419</v>
      </c>
      <c r="K17" s="24"/>
      <c r="L17" s="28"/>
      <c r="M17" s="21"/>
      <c r="N17" s="30">
        <v>39</v>
      </c>
      <c r="O17" s="33">
        <f t="shared" si="8"/>
        <v>45609</v>
      </c>
      <c r="P17" s="33">
        <f t="shared" si="9"/>
        <v>45610</v>
      </c>
      <c r="Q17" s="33">
        <f t="shared" si="10"/>
        <v>45611</v>
      </c>
      <c r="R17" s="33">
        <f t="shared" si="11"/>
        <v>45612</v>
      </c>
      <c r="S17" s="33">
        <f t="shared" si="12"/>
        <v>45613</v>
      </c>
      <c r="T17" s="33">
        <f t="shared" si="13"/>
        <v>45614</v>
      </c>
      <c r="U17" s="33">
        <f t="shared" si="14"/>
        <v>45615</v>
      </c>
      <c r="V17" s="24"/>
      <c r="W17" s="27"/>
      <c r="X17" s="35" t="s">
        <v>59</v>
      </c>
      <c r="Y17" s="28"/>
    </row>
    <row r="18" spans="1:25" ht="15" customHeight="1" x14ac:dyDescent="0.4">
      <c r="A18" s="12"/>
      <c r="B18" s="29"/>
      <c r="C18" s="30">
        <v>12</v>
      </c>
      <c r="D18" s="45">
        <f t="shared" si="1"/>
        <v>45420</v>
      </c>
      <c r="E18" s="45">
        <f t="shared" si="2"/>
        <v>45421</v>
      </c>
      <c r="F18" s="45">
        <f t="shared" si="3"/>
        <v>45422</v>
      </c>
      <c r="G18" s="45">
        <f t="shared" si="4"/>
        <v>45423</v>
      </c>
      <c r="H18" s="45">
        <f t="shared" si="5"/>
        <v>45424</v>
      </c>
      <c r="I18" s="45">
        <f t="shared" si="6"/>
        <v>45425</v>
      </c>
      <c r="J18" s="45">
        <f t="shared" si="7"/>
        <v>45426</v>
      </c>
      <c r="K18" s="13"/>
      <c r="L18" s="32"/>
      <c r="M18" s="29"/>
      <c r="N18" s="30">
        <v>40</v>
      </c>
      <c r="O18" s="46">
        <f>V34</f>
        <v>45616</v>
      </c>
      <c r="P18" s="33">
        <f t="shared" ref="P18:U18" si="15">O18+1</f>
        <v>45617</v>
      </c>
      <c r="Q18" s="33">
        <f t="shared" si="15"/>
        <v>45618</v>
      </c>
      <c r="R18" s="33">
        <f t="shared" si="15"/>
        <v>45619</v>
      </c>
      <c r="S18" s="33">
        <f t="shared" si="15"/>
        <v>45620</v>
      </c>
      <c r="T18" s="33">
        <f t="shared" si="15"/>
        <v>45621</v>
      </c>
      <c r="U18" s="33">
        <f t="shared" si="15"/>
        <v>45622</v>
      </c>
      <c r="V18" s="13"/>
      <c r="W18" s="44" t="s">
        <v>60</v>
      </c>
      <c r="X18" s="35" t="s">
        <v>59</v>
      </c>
      <c r="Y18" s="43" t="s">
        <v>58</v>
      </c>
    </row>
    <row r="19" spans="1:25" ht="15" customHeight="1" x14ac:dyDescent="0.4">
      <c r="A19" s="12"/>
      <c r="B19" s="37" t="s">
        <v>57</v>
      </c>
      <c r="C19" s="30">
        <v>13</v>
      </c>
      <c r="D19" s="45">
        <f t="shared" si="1"/>
        <v>45427</v>
      </c>
      <c r="E19" s="45">
        <f t="shared" si="2"/>
        <v>45428</v>
      </c>
      <c r="F19" s="45">
        <f t="shared" si="3"/>
        <v>45429</v>
      </c>
      <c r="G19" s="45">
        <f t="shared" si="4"/>
        <v>45430</v>
      </c>
      <c r="H19" s="45">
        <f t="shared" si="5"/>
        <v>45431</v>
      </c>
      <c r="I19" s="45">
        <f t="shared" si="6"/>
        <v>45432</v>
      </c>
      <c r="J19" s="45">
        <f t="shared" si="7"/>
        <v>45433</v>
      </c>
      <c r="K19" s="13" t="s">
        <v>27</v>
      </c>
      <c r="L19" s="32"/>
      <c r="M19" s="37" t="s">
        <v>56</v>
      </c>
      <c r="N19" s="30">
        <v>41</v>
      </c>
      <c r="O19" s="33">
        <f t="shared" ref="O19:O33" si="16">O18+7</f>
        <v>45623</v>
      </c>
      <c r="P19" s="33">
        <f t="shared" ref="P19:P33" si="17">P18+7</f>
        <v>45624</v>
      </c>
      <c r="Q19" s="33">
        <f t="shared" ref="Q19:Q33" si="18">Q18+7</f>
        <v>45625</v>
      </c>
      <c r="R19" s="33">
        <f t="shared" ref="R19:R33" si="19">R18+7</f>
        <v>45626</v>
      </c>
      <c r="S19" s="33">
        <f t="shared" ref="S19:S33" si="20">S18+7</f>
        <v>45627</v>
      </c>
      <c r="T19" s="33">
        <f t="shared" ref="T19:T33" si="21">T18+7</f>
        <v>45628</v>
      </c>
      <c r="U19" s="33">
        <f t="shared" ref="U19:U33" si="22">U18+7</f>
        <v>45629</v>
      </c>
      <c r="V19" s="13"/>
      <c r="W19" s="27"/>
      <c r="X19" s="35" t="s">
        <v>55</v>
      </c>
      <c r="Y19" s="32" t="s">
        <v>35</v>
      </c>
    </row>
    <row r="20" spans="1:25" ht="15" customHeight="1" x14ac:dyDescent="0.4">
      <c r="A20" s="12"/>
      <c r="B20" s="29"/>
      <c r="C20" s="30">
        <v>14</v>
      </c>
      <c r="D20" s="45">
        <f t="shared" si="1"/>
        <v>45434</v>
      </c>
      <c r="E20" s="45">
        <f t="shared" si="2"/>
        <v>45435</v>
      </c>
      <c r="F20" s="45">
        <f t="shared" si="3"/>
        <v>45436</v>
      </c>
      <c r="G20" s="45">
        <f t="shared" si="4"/>
        <v>45437</v>
      </c>
      <c r="H20" s="45">
        <f t="shared" si="5"/>
        <v>45438</v>
      </c>
      <c r="I20" s="45">
        <f t="shared" si="6"/>
        <v>45439</v>
      </c>
      <c r="J20" s="45">
        <f t="shared" si="7"/>
        <v>45440</v>
      </c>
      <c r="K20" s="13"/>
      <c r="L20" s="32"/>
      <c r="M20" s="29"/>
      <c r="N20" s="30">
        <v>42</v>
      </c>
      <c r="O20" s="33">
        <f t="shared" si="16"/>
        <v>45630</v>
      </c>
      <c r="P20" s="33">
        <f t="shared" si="17"/>
        <v>45631</v>
      </c>
      <c r="Q20" s="33">
        <f t="shared" si="18"/>
        <v>45632</v>
      </c>
      <c r="R20" s="33">
        <f t="shared" si="19"/>
        <v>45633</v>
      </c>
      <c r="S20" s="33">
        <f t="shared" si="20"/>
        <v>45634</v>
      </c>
      <c r="T20" s="33">
        <f t="shared" si="21"/>
        <v>45635</v>
      </c>
      <c r="U20" s="33">
        <f t="shared" si="22"/>
        <v>45636</v>
      </c>
      <c r="V20" s="13"/>
      <c r="W20" s="34"/>
      <c r="X20" s="35" t="s">
        <v>54</v>
      </c>
      <c r="Y20" s="32"/>
    </row>
    <row r="21" spans="1:25" ht="15" customHeight="1" x14ac:dyDescent="0.4">
      <c r="A21" s="12"/>
      <c r="B21" s="21"/>
      <c r="C21" s="30">
        <v>15</v>
      </c>
      <c r="D21" s="45">
        <f t="shared" si="1"/>
        <v>45441</v>
      </c>
      <c r="E21" s="45">
        <f t="shared" si="2"/>
        <v>45442</v>
      </c>
      <c r="F21" s="45">
        <f t="shared" si="3"/>
        <v>45443</v>
      </c>
      <c r="G21" s="45">
        <f t="shared" si="4"/>
        <v>45444</v>
      </c>
      <c r="H21" s="45">
        <f t="shared" si="5"/>
        <v>45445</v>
      </c>
      <c r="I21" s="45">
        <f t="shared" si="6"/>
        <v>45446</v>
      </c>
      <c r="J21" s="45">
        <f t="shared" si="7"/>
        <v>45447</v>
      </c>
      <c r="K21" s="24"/>
      <c r="L21" s="28"/>
      <c r="M21" s="21"/>
      <c r="N21" s="30">
        <v>43</v>
      </c>
      <c r="O21" s="33">
        <f t="shared" si="16"/>
        <v>45637</v>
      </c>
      <c r="P21" s="33">
        <f t="shared" si="17"/>
        <v>45638</v>
      </c>
      <c r="Q21" s="33">
        <f t="shared" si="18"/>
        <v>45639</v>
      </c>
      <c r="R21" s="33">
        <f t="shared" si="19"/>
        <v>45640</v>
      </c>
      <c r="S21" s="33">
        <f t="shared" si="20"/>
        <v>45641</v>
      </c>
      <c r="T21" s="33">
        <f t="shared" si="21"/>
        <v>45642</v>
      </c>
      <c r="U21" s="33">
        <f t="shared" si="22"/>
        <v>45643</v>
      </c>
      <c r="V21" s="47" t="s">
        <v>53</v>
      </c>
      <c r="W21" s="34"/>
      <c r="X21" s="35" t="s">
        <v>52</v>
      </c>
      <c r="Y21" s="28"/>
    </row>
    <row r="22" spans="1:25" ht="15" customHeight="1" x14ac:dyDescent="0.4">
      <c r="A22" s="12"/>
      <c r="B22" s="29"/>
      <c r="C22" s="30">
        <v>16</v>
      </c>
      <c r="D22" s="45">
        <f t="shared" si="1"/>
        <v>45448</v>
      </c>
      <c r="E22" s="45">
        <f t="shared" si="2"/>
        <v>45449</v>
      </c>
      <c r="F22" s="45">
        <f t="shared" si="3"/>
        <v>45450</v>
      </c>
      <c r="G22" s="45">
        <f t="shared" si="4"/>
        <v>45451</v>
      </c>
      <c r="H22" s="45">
        <f t="shared" si="5"/>
        <v>45452</v>
      </c>
      <c r="I22" s="45">
        <f t="shared" si="6"/>
        <v>45453</v>
      </c>
      <c r="J22" s="45">
        <f t="shared" si="7"/>
        <v>45454</v>
      </c>
      <c r="K22" s="13"/>
      <c r="L22" s="43" t="s">
        <v>51</v>
      </c>
      <c r="M22" s="29"/>
      <c r="N22" s="30">
        <v>44</v>
      </c>
      <c r="O22" s="33">
        <f t="shared" si="16"/>
        <v>45644</v>
      </c>
      <c r="P22" s="33">
        <f t="shared" si="17"/>
        <v>45645</v>
      </c>
      <c r="Q22" s="33">
        <f t="shared" si="18"/>
        <v>45646</v>
      </c>
      <c r="R22" s="33">
        <f t="shared" si="19"/>
        <v>45647</v>
      </c>
      <c r="S22" s="33">
        <f t="shared" si="20"/>
        <v>45648</v>
      </c>
      <c r="T22" s="33">
        <f t="shared" si="21"/>
        <v>45649</v>
      </c>
      <c r="U22" s="33">
        <f t="shared" si="22"/>
        <v>45650</v>
      </c>
      <c r="V22" s="47" t="s">
        <v>50</v>
      </c>
      <c r="W22" s="34"/>
      <c r="X22" s="35" t="s">
        <v>49</v>
      </c>
      <c r="Y22" s="32" t="s">
        <v>35</v>
      </c>
    </row>
    <row r="23" spans="1:25" ht="15" customHeight="1" x14ac:dyDescent="0.4">
      <c r="A23" s="12"/>
      <c r="B23" s="37" t="s">
        <v>48</v>
      </c>
      <c r="C23" s="30">
        <v>17</v>
      </c>
      <c r="D23" s="45">
        <f t="shared" si="1"/>
        <v>45455</v>
      </c>
      <c r="E23" s="45">
        <f t="shared" si="2"/>
        <v>45456</v>
      </c>
      <c r="F23" s="45">
        <f t="shared" si="3"/>
        <v>45457</v>
      </c>
      <c r="G23" s="45">
        <f t="shared" si="4"/>
        <v>45458</v>
      </c>
      <c r="H23" s="45">
        <f t="shared" si="5"/>
        <v>45459</v>
      </c>
      <c r="I23" s="45">
        <f t="shared" si="6"/>
        <v>45460</v>
      </c>
      <c r="J23" s="45">
        <f t="shared" si="7"/>
        <v>45461</v>
      </c>
      <c r="K23" s="13" t="s">
        <v>27</v>
      </c>
      <c r="L23" s="43" t="s">
        <v>47</v>
      </c>
      <c r="M23" s="37" t="s">
        <v>46</v>
      </c>
      <c r="N23" s="30">
        <v>45</v>
      </c>
      <c r="O23" s="33">
        <f t="shared" si="16"/>
        <v>45651</v>
      </c>
      <c r="P23" s="33">
        <f t="shared" si="17"/>
        <v>45652</v>
      </c>
      <c r="Q23" s="33">
        <f t="shared" si="18"/>
        <v>45653</v>
      </c>
      <c r="R23" s="33">
        <f t="shared" si="19"/>
        <v>45654</v>
      </c>
      <c r="S23" s="33">
        <f t="shared" si="20"/>
        <v>45655</v>
      </c>
      <c r="T23" s="33">
        <f t="shared" si="21"/>
        <v>45656</v>
      </c>
      <c r="U23" s="33">
        <f t="shared" si="22"/>
        <v>45657</v>
      </c>
      <c r="V23" s="47" t="s">
        <v>45</v>
      </c>
      <c r="W23" s="34"/>
      <c r="X23" s="35" t="s">
        <v>44</v>
      </c>
      <c r="Y23" s="32" t="s">
        <v>35</v>
      </c>
    </row>
    <row r="24" spans="1:25" ht="15" customHeight="1" x14ac:dyDescent="0.4">
      <c r="A24" s="12"/>
      <c r="B24" s="29"/>
      <c r="C24" s="30">
        <v>18</v>
      </c>
      <c r="D24" s="45">
        <f t="shared" si="1"/>
        <v>45462</v>
      </c>
      <c r="E24" s="45">
        <f t="shared" si="2"/>
        <v>45463</v>
      </c>
      <c r="F24" s="45">
        <f t="shared" si="3"/>
        <v>45464</v>
      </c>
      <c r="G24" s="45">
        <f t="shared" si="4"/>
        <v>45465</v>
      </c>
      <c r="H24" s="45">
        <f t="shared" si="5"/>
        <v>45466</v>
      </c>
      <c r="I24" s="45">
        <f t="shared" si="6"/>
        <v>45467</v>
      </c>
      <c r="J24" s="45">
        <f t="shared" si="7"/>
        <v>45468</v>
      </c>
      <c r="K24" s="13"/>
      <c r="L24" s="32"/>
      <c r="M24" s="29"/>
      <c r="N24" s="30">
        <v>46</v>
      </c>
      <c r="O24" s="33">
        <f t="shared" si="16"/>
        <v>45658</v>
      </c>
      <c r="P24" s="33">
        <f t="shared" si="17"/>
        <v>45659</v>
      </c>
      <c r="Q24" s="33">
        <f t="shared" si="18"/>
        <v>45660</v>
      </c>
      <c r="R24" s="33">
        <f t="shared" si="19"/>
        <v>45661</v>
      </c>
      <c r="S24" s="33">
        <f t="shared" si="20"/>
        <v>45662</v>
      </c>
      <c r="T24" s="33">
        <f t="shared" si="21"/>
        <v>45663</v>
      </c>
      <c r="U24" s="33">
        <f t="shared" si="22"/>
        <v>45664</v>
      </c>
      <c r="V24" s="48">
        <v>1</v>
      </c>
      <c r="W24" s="34"/>
      <c r="X24" s="35" t="s">
        <v>43</v>
      </c>
      <c r="Y24" s="32"/>
    </row>
    <row r="25" spans="1:25" ht="15" customHeight="1" x14ac:dyDescent="0.4">
      <c r="A25" s="12"/>
      <c r="B25" s="21"/>
      <c r="C25" s="30">
        <v>19</v>
      </c>
      <c r="D25" s="45">
        <f t="shared" si="1"/>
        <v>45469</v>
      </c>
      <c r="E25" s="45">
        <f t="shared" si="2"/>
        <v>45470</v>
      </c>
      <c r="F25" s="45">
        <f t="shared" si="3"/>
        <v>45471</v>
      </c>
      <c r="G25" s="45">
        <f t="shared" si="4"/>
        <v>45472</v>
      </c>
      <c r="H25" s="45">
        <f t="shared" si="5"/>
        <v>45473</v>
      </c>
      <c r="I25" s="45">
        <f t="shared" si="6"/>
        <v>45474</v>
      </c>
      <c r="J25" s="45">
        <f t="shared" si="7"/>
        <v>45475</v>
      </c>
      <c r="K25" s="24"/>
      <c r="L25" s="28"/>
      <c r="M25" s="21"/>
      <c r="N25" s="30">
        <v>47</v>
      </c>
      <c r="O25" s="33">
        <f t="shared" si="16"/>
        <v>45665</v>
      </c>
      <c r="P25" s="33">
        <f t="shared" si="17"/>
        <v>45666</v>
      </c>
      <c r="Q25" s="33">
        <f t="shared" si="18"/>
        <v>45667</v>
      </c>
      <c r="R25" s="33">
        <f t="shared" si="19"/>
        <v>45668</v>
      </c>
      <c r="S25" s="33">
        <f t="shared" si="20"/>
        <v>45669</v>
      </c>
      <c r="T25" s="33">
        <f t="shared" si="21"/>
        <v>45670</v>
      </c>
      <c r="U25" s="33">
        <f t="shared" si="22"/>
        <v>45671</v>
      </c>
      <c r="V25" s="47" t="s">
        <v>19</v>
      </c>
      <c r="W25" s="34"/>
      <c r="X25" s="35" t="s">
        <v>42</v>
      </c>
      <c r="Y25" s="28"/>
    </row>
    <row r="26" spans="1:25" ht="15" customHeight="1" x14ac:dyDescent="0.4">
      <c r="A26" s="12"/>
      <c r="B26" s="29"/>
      <c r="C26" s="30">
        <v>20</v>
      </c>
      <c r="D26" s="45">
        <f t="shared" si="1"/>
        <v>45476</v>
      </c>
      <c r="E26" s="45">
        <f t="shared" si="2"/>
        <v>45477</v>
      </c>
      <c r="F26" s="45">
        <f t="shared" si="3"/>
        <v>45478</v>
      </c>
      <c r="G26" s="45">
        <f t="shared" si="4"/>
        <v>45479</v>
      </c>
      <c r="H26" s="45">
        <f t="shared" si="5"/>
        <v>45480</v>
      </c>
      <c r="I26" s="45">
        <f t="shared" si="6"/>
        <v>45481</v>
      </c>
      <c r="J26" s="45">
        <f t="shared" si="7"/>
        <v>45482</v>
      </c>
      <c r="K26" s="13"/>
      <c r="L26" s="32"/>
      <c r="M26" s="29"/>
      <c r="N26" s="30">
        <v>48</v>
      </c>
      <c r="O26" s="33">
        <f t="shared" si="16"/>
        <v>45672</v>
      </c>
      <c r="P26" s="33">
        <f t="shared" si="17"/>
        <v>45673</v>
      </c>
      <c r="Q26" s="33">
        <f t="shared" si="18"/>
        <v>45674</v>
      </c>
      <c r="R26" s="33">
        <f t="shared" si="19"/>
        <v>45675</v>
      </c>
      <c r="S26" s="33">
        <f t="shared" si="20"/>
        <v>45676</v>
      </c>
      <c r="T26" s="33">
        <f t="shared" si="21"/>
        <v>45677</v>
      </c>
      <c r="U26" s="33">
        <f t="shared" si="22"/>
        <v>45678</v>
      </c>
      <c r="V26" s="47" t="s">
        <v>41</v>
      </c>
      <c r="W26" s="34"/>
      <c r="X26" s="35" t="s">
        <v>40</v>
      </c>
      <c r="Y26" s="32" t="s">
        <v>35</v>
      </c>
    </row>
    <row r="27" spans="1:25" ht="15" customHeight="1" x14ac:dyDescent="0.4">
      <c r="A27" s="12"/>
      <c r="B27" s="37" t="s">
        <v>39</v>
      </c>
      <c r="C27" s="30">
        <v>21</v>
      </c>
      <c r="D27" s="45">
        <f t="shared" si="1"/>
        <v>45483</v>
      </c>
      <c r="E27" s="45">
        <f t="shared" si="2"/>
        <v>45484</v>
      </c>
      <c r="F27" s="45">
        <f t="shared" si="3"/>
        <v>45485</v>
      </c>
      <c r="G27" s="45">
        <f t="shared" si="4"/>
        <v>45486</v>
      </c>
      <c r="H27" s="45">
        <f t="shared" si="5"/>
        <v>45487</v>
      </c>
      <c r="I27" s="45">
        <f t="shared" si="6"/>
        <v>45488</v>
      </c>
      <c r="J27" s="45">
        <f t="shared" si="7"/>
        <v>45489</v>
      </c>
      <c r="K27" s="13" t="s">
        <v>27</v>
      </c>
      <c r="L27" s="32"/>
      <c r="M27" s="37" t="s">
        <v>38</v>
      </c>
      <c r="N27" s="30">
        <v>49</v>
      </c>
      <c r="O27" s="33">
        <f t="shared" si="16"/>
        <v>45679</v>
      </c>
      <c r="P27" s="33">
        <f t="shared" si="17"/>
        <v>45680</v>
      </c>
      <c r="Q27" s="33">
        <f t="shared" si="18"/>
        <v>45681</v>
      </c>
      <c r="R27" s="33">
        <f t="shared" si="19"/>
        <v>45682</v>
      </c>
      <c r="S27" s="33">
        <f t="shared" si="20"/>
        <v>45683</v>
      </c>
      <c r="T27" s="33">
        <f t="shared" si="21"/>
        <v>45684</v>
      </c>
      <c r="U27" s="33">
        <f t="shared" si="22"/>
        <v>45685</v>
      </c>
      <c r="V27" s="47" t="s">
        <v>37</v>
      </c>
      <c r="W27" s="34"/>
      <c r="X27" s="35" t="s">
        <v>36</v>
      </c>
      <c r="Y27" s="32" t="s">
        <v>35</v>
      </c>
    </row>
    <row r="28" spans="1:25" ht="15" customHeight="1" x14ac:dyDescent="0.4">
      <c r="A28" s="12"/>
      <c r="B28" s="29"/>
      <c r="C28" s="30">
        <v>22</v>
      </c>
      <c r="D28" s="45">
        <f t="shared" si="1"/>
        <v>45490</v>
      </c>
      <c r="E28" s="45">
        <f t="shared" si="2"/>
        <v>45491</v>
      </c>
      <c r="F28" s="45">
        <f t="shared" si="3"/>
        <v>45492</v>
      </c>
      <c r="G28" s="45">
        <f t="shared" si="4"/>
        <v>45493</v>
      </c>
      <c r="H28" s="45">
        <f t="shared" si="5"/>
        <v>45494</v>
      </c>
      <c r="I28" s="45">
        <f t="shared" si="6"/>
        <v>45495</v>
      </c>
      <c r="J28" s="45">
        <f t="shared" si="7"/>
        <v>45496</v>
      </c>
      <c r="K28" s="13"/>
      <c r="L28" s="32"/>
      <c r="M28" s="29"/>
      <c r="N28" s="30">
        <v>50</v>
      </c>
      <c r="O28" s="33">
        <f t="shared" si="16"/>
        <v>45686</v>
      </c>
      <c r="P28" s="33">
        <f t="shared" si="17"/>
        <v>45687</v>
      </c>
      <c r="Q28" s="33">
        <f t="shared" si="18"/>
        <v>45688</v>
      </c>
      <c r="R28" s="33">
        <f t="shared" si="19"/>
        <v>45689</v>
      </c>
      <c r="S28" s="33">
        <f t="shared" si="20"/>
        <v>45690</v>
      </c>
      <c r="T28" s="33">
        <f t="shared" si="21"/>
        <v>45691</v>
      </c>
      <c r="U28" s="45">
        <f t="shared" si="22"/>
        <v>45692</v>
      </c>
      <c r="V28" s="47" t="s">
        <v>34</v>
      </c>
      <c r="W28" s="34"/>
      <c r="X28" s="35" t="s">
        <v>33</v>
      </c>
      <c r="Y28" s="32"/>
    </row>
    <row r="29" spans="1:25" ht="15" customHeight="1" x14ac:dyDescent="0.4">
      <c r="A29" s="12"/>
      <c r="B29" s="21"/>
      <c r="C29" s="30">
        <v>23</v>
      </c>
      <c r="D29" s="45">
        <f t="shared" si="1"/>
        <v>45497</v>
      </c>
      <c r="E29" s="45">
        <f t="shared" si="2"/>
        <v>45498</v>
      </c>
      <c r="F29" s="45">
        <f t="shared" si="3"/>
        <v>45499</v>
      </c>
      <c r="G29" s="45">
        <f t="shared" si="4"/>
        <v>45500</v>
      </c>
      <c r="H29" s="45">
        <f t="shared" si="5"/>
        <v>45501</v>
      </c>
      <c r="I29" s="45">
        <f t="shared" si="6"/>
        <v>45502</v>
      </c>
      <c r="J29" s="45">
        <f t="shared" si="7"/>
        <v>45503</v>
      </c>
      <c r="K29" s="24"/>
      <c r="L29" s="28"/>
      <c r="M29" s="21"/>
      <c r="N29" s="30">
        <v>51</v>
      </c>
      <c r="O29" s="45">
        <f t="shared" si="16"/>
        <v>45693</v>
      </c>
      <c r="P29" s="45">
        <f t="shared" si="17"/>
        <v>45694</v>
      </c>
      <c r="Q29" s="45">
        <f t="shared" si="18"/>
        <v>45695</v>
      </c>
      <c r="R29" s="45">
        <f t="shared" si="19"/>
        <v>45696</v>
      </c>
      <c r="S29" s="45">
        <f t="shared" si="20"/>
        <v>45697</v>
      </c>
      <c r="T29" s="45">
        <f t="shared" si="21"/>
        <v>45698</v>
      </c>
      <c r="U29" s="45">
        <f t="shared" si="22"/>
        <v>45699</v>
      </c>
      <c r="V29" s="49">
        <v>1</v>
      </c>
      <c r="W29" s="34"/>
      <c r="X29" s="35" t="s">
        <v>32</v>
      </c>
      <c r="Y29" s="43" t="s">
        <v>82</v>
      </c>
    </row>
    <row r="30" spans="1:25" ht="15" customHeight="1" x14ac:dyDescent="0.4">
      <c r="A30" s="12"/>
      <c r="B30" s="29"/>
      <c r="C30" s="30" t="s">
        <v>31</v>
      </c>
      <c r="D30" s="45">
        <f t="shared" si="1"/>
        <v>45504</v>
      </c>
      <c r="E30" s="45">
        <f t="shared" si="2"/>
        <v>45505</v>
      </c>
      <c r="F30" s="45">
        <f t="shared" si="3"/>
        <v>45506</v>
      </c>
      <c r="G30" s="45">
        <f t="shared" si="4"/>
        <v>45507</v>
      </c>
      <c r="H30" s="45">
        <f t="shared" si="5"/>
        <v>45508</v>
      </c>
      <c r="I30" s="45">
        <f t="shared" si="6"/>
        <v>45509</v>
      </c>
      <c r="J30" s="45">
        <f t="shared" si="7"/>
        <v>45510</v>
      </c>
      <c r="K30" s="13"/>
      <c r="L30" s="50"/>
      <c r="M30" s="29"/>
      <c r="N30" s="30">
        <v>52</v>
      </c>
      <c r="O30" s="45">
        <f t="shared" si="16"/>
        <v>45700</v>
      </c>
      <c r="P30" s="45">
        <f t="shared" si="17"/>
        <v>45701</v>
      </c>
      <c r="Q30" s="45">
        <f t="shared" si="18"/>
        <v>45702</v>
      </c>
      <c r="R30" s="45">
        <f t="shared" si="19"/>
        <v>45703</v>
      </c>
      <c r="S30" s="45">
        <f t="shared" si="20"/>
        <v>45704</v>
      </c>
      <c r="T30" s="45">
        <f t="shared" si="21"/>
        <v>45705</v>
      </c>
      <c r="U30" s="45">
        <f t="shared" si="22"/>
        <v>45706</v>
      </c>
      <c r="V30" s="47" t="s">
        <v>30</v>
      </c>
      <c r="W30" s="34"/>
      <c r="X30" s="51"/>
      <c r="Y30" s="32"/>
    </row>
    <row r="31" spans="1:25" ht="15" customHeight="1" x14ac:dyDescent="0.4">
      <c r="A31" s="12"/>
      <c r="B31" s="37" t="s">
        <v>29</v>
      </c>
      <c r="C31" s="30">
        <v>25</v>
      </c>
      <c r="D31" s="45">
        <f t="shared" si="1"/>
        <v>45511</v>
      </c>
      <c r="E31" s="45">
        <f t="shared" si="2"/>
        <v>45512</v>
      </c>
      <c r="F31" s="45">
        <f t="shared" si="3"/>
        <v>45513</v>
      </c>
      <c r="G31" s="45">
        <f t="shared" si="4"/>
        <v>45514</v>
      </c>
      <c r="H31" s="45">
        <f t="shared" si="5"/>
        <v>45515</v>
      </c>
      <c r="I31" s="45">
        <f t="shared" si="6"/>
        <v>45516</v>
      </c>
      <c r="J31" s="45">
        <f t="shared" si="7"/>
        <v>45517</v>
      </c>
      <c r="K31" s="24" t="s">
        <v>27</v>
      </c>
      <c r="L31" s="32"/>
      <c r="M31" s="37" t="s">
        <v>28</v>
      </c>
      <c r="N31" s="30">
        <v>53</v>
      </c>
      <c r="O31" s="45">
        <f t="shared" si="16"/>
        <v>45707</v>
      </c>
      <c r="P31" s="45">
        <f t="shared" si="17"/>
        <v>45708</v>
      </c>
      <c r="Q31" s="45">
        <f t="shared" si="18"/>
        <v>45709</v>
      </c>
      <c r="R31" s="45">
        <f t="shared" si="19"/>
        <v>45710</v>
      </c>
      <c r="S31" s="45">
        <f t="shared" si="20"/>
        <v>45711</v>
      </c>
      <c r="T31" s="45">
        <f t="shared" si="21"/>
        <v>45712</v>
      </c>
      <c r="U31" s="45">
        <f t="shared" si="22"/>
        <v>45713</v>
      </c>
      <c r="V31" s="13"/>
      <c r="W31" s="34"/>
      <c r="X31" s="52"/>
      <c r="Y31" s="32"/>
    </row>
    <row r="32" spans="1:25" ht="15" customHeight="1" x14ac:dyDescent="0.4">
      <c r="A32" s="12"/>
      <c r="B32" s="29"/>
      <c r="C32" s="30">
        <v>26</v>
      </c>
      <c r="D32" s="33">
        <f t="shared" si="1"/>
        <v>45518</v>
      </c>
      <c r="E32" s="33">
        <f t="shared" si="2"/>
        <v>45519</v>
      </c>
      <c r="F32" s="33">
        <f t="shared" si="3"/>
        <v>45520</v>
      </c>
      <c r="G32" s="33">
        <f t="shared" si="4"/>
        <v>45521</v>
      </c>
      <c r="H32" s="33">
        <f t="shared" si="5"/>
        <v>45522</v>
      </c>
      <c r="I32" s="33">
        <f t="shared" si="6"/>
        <v>45523</v>
      </c>
      <c r="J32" s="33">
        <f t="shared" si="7"/>
        <v>45524</v>
      </c>
      <c r="K32" s="80"/>
      <c r="L32" s="53" t="s">
        <v>86</v>
      </c>
      <c r="M32" s="29"/>
      <c r="N32" s="30">
        <v>54</v>
      </c>
      <c r="O32" s="45">
        <f t="shared" si="16"/>
        <v>45714</v>
      </c>
      <c r="P32" s="45">
        <f t="shared" si="17"/>
        <v>45715</v>
      </c>
      <c r="Q32" s="45">
        <f t="shared" si="18"/>
        <v>45716</v>
      </c>
      <c r="R32" s="45">
        <f t="shared" si="19"/>
        <v>45717</v>
      </c>
      <c r="S32" s="45">
        <f t="shared" si="20"/>
        <v>45718</v>
      </c>
      <c r="T32" s="45">
        <f t="shared" si="21"/>
        <v>45719</v>
      </c>
      <c r="U32" s="45">
        <f t="shared" si="22"/>
        <v>45720</v>
      </c>
      <c r="V32" s="80"/>
      <c r="W32" s="34"/>
      <c r="X32" s="34"/>
      <c r="Y32" s="32"/>
    </row>
    <row r="33" spans="1:25" ht="15" customHeight="1" thickBot="1" x14ac:dyDescent="0.45">
      <c r="A33" s="12"/>
      <c r="B33" s="54"/>
      <c r="C33" s="55">
        <v>27</v>
      </c>
      <c r="D33" s="56">
        <f t="shared" ref="D33:J33" si="23">O6-7</f>
        <v>45525</v>
      </c>
      <c r="E33" s="56">
        <f t="shared" si="23"/>
        <v>45526</v>
      </c>
      <c r="F33" s="56">
        <f t="shared" si="23"/>
        <v>45527</v>
      </c>
      <c r="G33" s="56">
        <f t="shared" si="23"/>
        <v>45528</v>
      </c>
      <c r="H33" s="56">
        <f t="shared" si="23"/>
        <v>45529</v>
      </c>
      <c r="I33" s="56">
        <f t="shared" si="23"/>
        <v>45530</v>
      </c>
      <c r="J33" s="56">
        <f t="shared" si="23"/>
        <v>45531</v>
      </c>
      <c r="K33" s="57" t="s">
        <v>27</v>
      </c>
      <c r="L33" s="58" t="s">
        <v>87</v>
      </c>
      <c r="M33" s="54"/>
      <c r="N33" s="55">
        <v>55</v>
      </c>
      <c r="O33" s="81">
        <f t="shared" si="16"/>
        <v>45721</v>
      </c>
      <c r="P33" s="81">
        <f t="shared" si="17"/>
        <v>45722</v>
      </c>
      <c r="Q33" s="81">
        <f t="shared" si="18"/>
        <v>45723</v>
      </c>
      <c r="R33" s="81">
        <f t="shared" si="19"/>
        <v>45724</v>
      </c>
      <c r="S33" s="81">
        <f t="shared" si="20"/>
        <v>45725</v>
      </c>
      <c r="T33" s="81">
        <f t="shared" si="21"/>
        <v>45726</v>
      </c>
      <c r="U33" s="81">
        <f t="shared" si="22"/>
        <v>45727</v>
      </c>
      <c r="V33" s="57"/>
      <c r="W33" s="59"/>
      <c r="X33" s="59"/>
      <c r="Y33" s="60"/>
    </row>
    <row r="34" spans="1:25" ht="21.75" customHeight="1" thickTop="1" x14ac:dyDescent="0.4">
      <c r="A34" s="12"/>
      <c r="B34" s="104" t="s">
        <v>94</v>
      </c>
      <c r="C34" s="105"/>
      <c r="D34" s="106"/>
      <c r="E34" s="61">
        <f>IF(入力シート!D21="","",DATE(入力シート!B21,入力シート!C21,入力シート!D21))</f>
        <v>45560</v>
      </c>
      <c r="F34" s="62">
        <f>IF(入力シート!D21="","",DATE(入力シート!B21,入力シート!C21,入力シート!D21))</f>
        <v>45560</v>
      </c>
      <c r="G34" s="24" t="s">
        <v>19</v>
      </c>
      <c r="H34" s="63">
        <f>IF(入力シート!D21="","",DATE(入力シート!B21,入力シート!C21,入力シート!D21))</f>
        <v>45560</v>
      </c>
      <c r="I34" s="24" t="s">
        <v>18</v>
      </c>
      <c r="J34" s="64">
        <f>IF(入力シート!D21="","",DATE(入力シート!B21,入力シート!C21,入力シート!D21))</f>
        <v>45560</v>
      </c>
      <c r="K34" s="24" t="s">
        <v>17</v>
      </c>
      <c r="L34" s="65" t="s">
        <v>20</v>
      </c>
      <c r="M34" s="66">
        <f>IF(入力シート!D21="","",入力シート!H19)</f>
        <v>45671</v>
      </c>
      <c r="N34" s="62">
        <f>IF(入力シート!D21="","",IF(入力シート!D34="",入力シート!H19,DATE(入力シート!B34,入力シート!C34,入力シート!D34)))</f>
        <v>45673</v>
      </c>
      <c r="O34" s="24" t="s">
        <v>19</v>
      </c>
      <c r="P34" s="63">
        <f>IF(入力シート!D21="","",IF(入力シート!D34="",入力シート!H19,DATE(入力シート!B34,入力シート!C34,入力シート!D34)))</f>
        <v>45673</v>
      </c>
      <c r="Q34" s="24" t="s">
        <v>18</v>
      </c>
      <c r="R34" s="64">
        <f>IF(入力シート!D21="","",IF(入力シート!D34="",入力シート!H19,DATE(入力シート!B34,入力シート!C34,入力シート!D34)))</f>
        <v>45673</v>
      </c>
      <c r="S34" s="24" t="s">
        <v>17</v>
      </c>
      <c r="T34" s="114" t="s">
        <v>96</v>
      </c>
      <c r="U34" s="115"/>
      <c r="V34" s="119">
        <f>IF(入力シート!D15="","R6.4.1",DATE(入力シート!B15,入力シート!C15,入力シート!D15))</f>
        <v>45616</v>
      </c>
      <c r="W34" s="120"/>
      <c r="X34" s="52" t="s">
        <v>26</v>
      </c>
      <c r="Y34" s="79"/>
    </row>
    <row r="35" spans="1:25" ht="15.75" customHeight="1" x14ac:dyDescent="0.4">
      <c r="A35" s="12"/>
      <c r="B35" s="116" t="s">
        <v>83</v>
      </c>
      <c r="C35" s="117"/>
      <c r="D35" s="118"/>
      <c r="E35" s="68">
        <f>IF(入力シート!I33="","",入力シート!H30)</f>
        <v>45674</v>
      </c>
      <c r="F35" s="69">
        <f>IF(入力シート!I33="","",入力シート!H30)</f>
        <v>45674</v>
      </c>
      <c r="G35" s="70" t="s">
        <v>24</v>
      </c>
      <c r="H35" s="71">
        <f>IF(入力シート!I33="","",入力シート!H30)</f>
        <v>45674</v>
      </c>
      <c r="I35" s="70" t="s">
        <v>23</v>
      </c>
      <c r="J35" s="72">
        <f>IF(入力シート!I33="","",入力シート!H30)</f>
        <v>45674</v>
      </c>
      <c r="K35" s="70" t="s">
        <v>22</v>
      </c>
      <c r="L35" s="73" t="s">
        <v>25</v>
      </c>
      <c r="M35" s="74">
        <f>IF(入力シート!I33="","",入力シート!H31)</f>
        <v>46711</v>
      </c>
      <c r="N35" s="69">
        <f>IF(入力シート!I33="","",入力シート!H31)</f>
        <v>46711</v>
      </c>
      <c r="O35" s="70" t="s">
        <v>24</v>
      </c>
      <c r="P35" s="71">
        <f>IF(入力シート!I33="","",入力シート!H31)</f>
        <v>46711</v>
      </c>
      <c r="Q35" s="70" t="s">
        <v>23</v>
      </c>
      <c r="R35" s="72">
        <f>IF(入力シート!I33="","",入力シート!H31)</f>
        <v>46711</v>
      </c>
      <c r="S35" s="75" t="s">
        <v>22</v>
      </c>
      <c r="T35" s="111" t="s">
        <v>16</v>
      </c>
      <c r="U35" s="112"/>
      <c r="V35" s="95">
        <f>IF(入力シート!D27="","",DATE(入力シート!B27,入力シート!C27,入力シート!D27))</f>
        <v>45617</v>
      </c>
      <c r="W35" s="96"/>
      <c r="X35" s="76" t="s">
        <v>21</v>
      </c>
      <c r="Y35" s="77"/>
    </row>
    <row r="36" spans="1:25" ht="21.75" customHeight="1" x14ac:dyDescent="0.4">
      <c r="A36" s="12"/>
      <c r="B36" s="107" t="s">
        <v>95</v>
      </c>
      <c r="C36" s="108"/>
      <c r="D36" s="109"/>
      <c r="E36" s="61">
        <f>IF(入力シート!I33="","",入力シート!H30)</f>
        <v>45674</v>
      </c>
      <c r="F36" s="62">
        <f>IF(入力シート!I33="","",入力シート!H30)</f>
        <v>45674</v>
      </c>
      <c r="G36" s="24" t="s">
        <v>19</v>
      </c>
      <c r="H36" s="63">
        <f>IF(入力シート!I33="","",入力シート!H30)</f>
        <v>45674</v>
      </c>
      <c r="I36" s="24" t="s">
        <v>18</v>
      </c>
      <c r="J36" s="64">
        <f>IF(入力シート!I33="","",入力シート!H30)</f>
        <v>45674</v>
      </c>
      <c r="K36" s="24" t="s">
        <v>17</v>
      </c>
      <c r="L36" s="65" t="s">
        <v>20</v>
      </c>
      <c r="M36" s="66">
        <f>E36</f>
        <v>45674</v>
      </c>
      <c r="N36" s="78"/>
      <c r="O36" s="24" t="s">
        <v>19</v>
      </c>
      <c r="P36" s="78"/>
      <c r="Q36" s="24" t="s">
        <v>18</v>
      </c>
      <c r="R36" s="78"/>
      <c r="S36" s="24" t="s">
        <v>17</v>
      </c>
      <c r="T36" s="113"/>
      <c r="U36" s="106"/>
      <c r="V36" s="97"/>
      <c r="W36" s="98"/>
      <c r="X36" s="35" t="s">
        <v>15</v>
      </c>
      <c r="Y36" s="67"/>
    </row>
    <row r="37" spans="1:25" ht="27" customHeight="1" thickBot="1" x14ac:dyDescent="0.45">
      <c r="A37" s="12"/>
      <c r="B37" s="89" t="s">
        <v>93</v>
      </c>
      <c r="C37" s="90"/>
      <c r="D37" s="91"/>
      <c r="E37" s="99"/>
      <c r="F37" s="100"/>
      <c r="G37" s="100"/>
      <c r="H37" s="100"/>
      <c r="I37" s="100"/>
      <c r="J37" s="100"/>
      <c r="K37" s="101"/>
      <c r="L37" s="103" t="s">
        <v>92</v>
      </c>
      <c r="M37" s="91"/>
      <c r="N37" s="92"/>
      <c r="O37" s="93"/>
      <c r="P37" s="93"/>
      <c r="Q37" s="93"/>
      <c r="R37" s="93"/>
      <c r="S37" s="93"/>
      <c r="T37" s="102"/>
      <c r="U37" s="92"/>
      <c r="V37" s="93"/>
      <c r="W37" s="93"/>
      <c r="X37" s="93"/>
      <c r="Y37" s="94"/>
    </row>
    <row r="38" spans="1:25" ht="15" thickTop="1" x14ac:dyDescent="0.4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</sheetData>
  <sheetProtection sheet="1" objects="1" scenarios="1" selectLockedCells="1"/>
  <mergeCells count="13">
    <mergeCell ref="B34:D34"/>
    <mergeCell ref="B36:D36"/>
    <mergeCell ref="B2:Y2"/>
    <mergeCell ref="T35:U36"/>
    <mergeCell ref="T34:U34"/>
    <mergeCell ref="B35:D35"/>
    <mergeCell ref="V34:W34"/>
    <mergeCell ref="B37:D37"/>
    <mergeCell ref="U37:Y37"/>
    <mergeCell ref="V35:W36"/>
    <mergeCell ref="E37:K37"/>
    <mergeCell ref="N37:T37"/>
    <mergeCell ref="L37:M37"/>
  </mergeCells>
  <phoneticPr fontId="1"/>
  <conditionalFormatting sqref="D32:J33 O6:U17 P18:U18 O19:U29">
    <cfRule type="cellIs" dxfId="0" priority="2" operator="between">
      <formula>$J$34</formula>
      <formula>$R$34</formula>
    </cfRule>
  </conditionalFormatting>
  <pageMargins left="0.87" right="0.51100000000000001" top="0.47199999999999998" bottom="0.51100000000000001" header="0.48" footer="0.51200000000000001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入力シート</vt:lpstr>
      <vt:lpstr>産休期間表</vt:lpstr>
      <vt:lpstr>産休期間表!Print_Area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2025-01-07T04:48:26Z</dcterms:modified>
</cp:coreProperties>
</file>