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U:\05事務\９．事務組織関係\03 海部事務研\R06\情報ネット部\情報ネット部ソフトウェア作成\"/>
    </mc:Choice>
  </mc:AlternateContent>
  <bookViews>
    <workbookView xWindow="0" yWindow="0" windowWidth="20490" windowHeight="7530" activeTab="1"/>
  </bookViews>
  <sheets>
    <sheet name="年休時間計算" sheetId="2" r:id="rId1"/>
    <sheet name="累計計算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" i="2" l="1"/>
  <c r="M3" i="2"/>
  <c r="M2" i="2"/>
  <c r="M5" i="2" s="1"/>
  <c r="M23" i="2"/>
  <c r="M7" i="2"/>
  <c r="M16" i="2" s="1"/>
  <c r="M6" i="2"/>
  <c r="M19" i="2" s="1"/>
  <c r="M8" i="2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10" i="2" l="1"/>
  <c r="M20" i="2"/>
  <c r="M17" i="2"/>
  <c r="M12" i="2"/>
  <c r="M21" i="2"/>
  <c r="M13" i="2"/>
  <c r="M9" i="2"/>
  <c r="M14" i="2"/>
  <c r="M22" i="2" s="1"/>
  <c r="M18" i="2"/>
  <c r="M26" i="2" s="1"/>
  <c r="M11" i="2"/>
  <c r="M15" i="2"/>
  <c r="M24" i="2" s="1"/>
  <c r="M25" i="2" l="1"/>
  <c r="M27" i="2" s="1"/>
  <c r="M28" i="2" s="1"/>
  <c r="P8" i="2" s="1"/>
  <c r="M29" i="2" l="1"/>
  <c r="B9" i="2" s="1"/>
  <c r="G5" i="1" l="1"/>
  <c r="F5" i="1"/>
  <c r="S6" i="1" l="1"/>
  <c r="M36" i="1" s="1"/>
  <c r="M21" i="1" l="1"/>
  <c r="M13" i="1"/>
  <c r="M31" i="1"/>
  <c r="M20" i="1"/>
  <c r="M11" i="1"/>
  <c r="M27" i="1"/>
  <c r="M15" i="1"/>
  <c r="M24" i="1"/>
  <c r="M25" i="1"/>
  <c r="M29" i="1"/>
  <c r="M19" i="1"/>
  <c r="M17" i="1"/>
  <c r="M28" i="1"/>
  <c r="M26" i="1"/>
  <c r="M30" i="1"/>
  <c r="M23" i="1"/>
  <c r="M16" i="1"/>
  <c r="M12" i="1"/>
  <c r="M14" i="1"/>
  <c r="M22" i="1"/>
  <c r="M10" i="1"/>
  <c r="N10" i="1" s="1"/>
  <c r="N11" i="1" s="1"/>
  <c r="M18" i="1"/>
  <c r="M39" i="1"/>
  <c r="M38" i="1"/>
  <c r="M34" i="1"/>
  <c r="M35" i="1"/>
  <c r="M37" i="1"/>
  <c r="M32" i="1"/>
  <c r="M33" i="1"/>
  <c r="N12" i="1" l="1"/>
  <c r="N13" i="1" s="1"/>
  <c r="N14" i="1" s="1"/>
  <c r="N15" i="1" s="1"/>
  <c r="N16" i="1" s="1"/>
  <c r="N17" i="1" s="1"/>
  <c r="N18" i="1" s="1"/>
  <c r="F17" i="1" l="1"/>
  <c r="N19" i="1"/>
  <c r="F18" i="1"/>
  <c r="N20" i="1" l="1"/>
  <c r="F19" i="1"/>
  <c r="N21" i="1" l="1"/>
  <c r="F20" i="1"/>
  <c r="N22" i="1" l="1"/>
  <c r="F21" i="1"/>
  <c r="N23" i="1" l="1"/>
  <c r="F22" i="1"/>
  <c r="N24" i="1" l="1"/>
  <c r="F23" i="1"/>
  <c r="N25" i="1" l="1"/>
  <c r="F24" i="1"/>
  <c r="N26" i="1" l="1"/>
  <c r="F25" i="1"/>
  <c r="N27" i="1" l="1"/>
  <c r="F26" i="1"/>
  <c r="N28" i="1" l="1"/>
  <c r="F27" i="1"/>
  <c r="N29" i="1" l="1"/>
  <c r="F28" i="1"/>
  <c r="N30" i="1" l="1"/>
  <c r="F29" i="1"/>
  <c r="N31" i="1" l="1"/>
  <c r="F30" i="1"/>
  <c r="F31" i="1" l="1"/>
  <c r="N32" i="1"/>
  <c r="F32" i="1" l="1"/>
  <c r="N33" i="1"/>
  <c r="O32" i="1"/>
  <c r="F33" i="1" l="1"/>
  <c r="N34" i="1"/>
  <c r="O33" i="1"/>
  <c r="G32" i="1"/>
  <c r="P32" i="1"/>
  <c r="H32" i="1" s="1"/>
  <c r="G33" i="1" l="1"/>
  <c r="P33" i="1"/>
  <c r="H33" i="1" s="1"/>
  <c r="F34" i="1"/>
  <c r="N35" i="1"/>
  <c r="O34" i="1"/>
  <c r="G34" i="1" l="1"/>
  <c r="P34" i="1"/>
  <c r="H34" i="1" s="1"/>
  <c r="F35" i="1"/>
  <c r="N36" i="1"/>
  <c r="O35" i="1"/>
  <c r="G35" i="1" l="1"/>
  <c r="P35" i="1"/>
  <c r="H35" i="1" s="1"/>
  <c r="F36" i="1"/>
  <c r="N37" i="1"/>
  <c r="O36" i="1"/>
  <c r="G36" i="1" l="1"/>
  <c r="P36" i="1"/>
  <c r="H36" i="1" s="1"/>
  <c r="F37" i="1"/>
  <c r="O37" i="1"/>
  <c r="N38" i="1"/>
  <c r="O38" i="1" s="1"/>
  <c r="F38" i="1" l="1"/>
  <c r="N39" i="1"/>
  <c r="N40" i="1" s="1"/>
  <c r="G37" i="1"/>
  <c r="P37" i="1"/>
  <c r="H37" i="1" s="1"/>
  <c r="F40" i="1" l="1"/>
  <c r="O40" i="1"/>
  <c r="N41" i="1"/>
  <c r="F39" i="1"/>
  <c r="O39" i="1"/>
  <c r="G38" i="1"/>
  <c r="P38" i="1"/>
  <c r="H38" i="1" s="1"/>
  <c r="G40" i="1" l="1"/>
  <c r="P40" i="1"/>
  <c r="H40" i="1" s="1"/>
  <c r="O41" i="1"/>
  <c r="N42" i="1"/>
  <c r="F41" i="1"/>
  <c r="G39" i="1"/>
  <c r="P39" i="1"/>
  <c r="H39" i="1" s="1"/>
  <c r="F42" i="1" l="1"/>
  <c r="O42" i="1"/>
  <c r="N43" i="1"/>
  <c r="P41" i="1"/>
  <c r="H41" i="1" s="1"/>
  <c r="G41" i="1"/>
  <c r="F10" i="1"/>
  <c r="O10" i="1"/>
  <c r="P10" i="1" s="1"/>
  <c r="H10" i="1" s="1"/>
  <c r="F11" i="1"/>
  <c r="P42" i="1" l="1"/>
  <c r="H42" i="1" s="1"/>
  <c r="G42" i="1"/>
  <c r="O43" i="1"/>
  <c r="N44" i="1"/>
  <c r="F43" i="1"/>
  <c r="O12" i="1"/>
  <c r="P12" i="1" s="1"/>
  <c r="H12" i="1" s="1"/>
  <c r="O11" i="1"/>
  <c r="G11" i="1" s="1"/>
  <c r="F12" i="1"/>
  <c r="G10" i="1"/>
  <c r="G43" i="1" l="1"/>
  <c r="P43" i="1"/>
  <c r="H43" i="1" s="1"/>
  <c r="N45" i="1"/>
  <c r="F44" i="1"/>
  <c r="O44" i="1"/>
  <c r="P11" i="1"/>
  <c r="H11" i="1" s="1"/>
  <c r="G12" i="1"/>
  <c r="O13" i="1"/>
  <c r="F13" i="1"/>
  <c r="O45" i="1" l="1"/>
  <c r="N46" i="1"/>
  <c r="F45" i="1"/>
  <c r="P44" i="1"/>
  <c r="H44" i="1" s="1"/>
  <c r="G44" i="1"/>
  <c r="F14" i="1"/>
  <c r="O14" i="1"/>
  <c r="P13" i="1"/>
  <c r="H13" i="1" s="1"/>
  <c r="G13" i="1"/>
  <c r="O46" i="1" l="1"/>
  <c r="N47" i="1"/>
  <c r="F46" i="1"/>
  <c r="G45" i="1"/>
  <c r="P45" i="1"/>
  <c r="H45" i="1" s="1"/>
  <c r="F15" i="1"/>
  <c r="O15" i="1"/>
  <c r="G14" i="1"/>
  <c r="P14" i="1"/>
  <c r="H14" i="1" s="1"/>
  <c r="O47" i="1" l="1"/>
  <c r="N48" i="1"/>
  <c r="F47" i="1"/>
  <c r="P46" i="1"/>
  <c r="H46" i="1" s="1"/>
  <c r="G46" i="1"/>
  <c r="O16" i="1"/>
  <c r="F16" i="1"/>
  <c r="G15" i="1"/>
  <c r="P15" i="1"/>
  <c r="H15" i="1" s="1"/>
  <c r="N49" i="1" l="1"/>
  <c r="F48" i="1"/>
  <c r="O48" i="1"/>
  <c r="G47" i="1"/>
  <c r="P47" i="1"/>
  <c r="H47" i="1" s="1"/>
  <c r="O17" i="1"/>
  <c r="G17" i="1" s="1"/>
  <c r="G16" i="1"/>
  <c r="P16" i="1"/>
  <c r="H16" i="1" s="1"/>
  <c r="P48" i="1" l="1"/>
  <c r="H48" i="1" s="1"/>
  <c r="G48" i="1"/>
  <c r="O49" i="1"/>
  <c r="N50" i="1"/>
  <c r="F49" i="1"/>
  <c r="P17" i="1"/>
  <c r="H17" i="1" s="1"/>
  <c r="O18" i="1"/>
  <c r="G18" i="1" s="1"/>
  <c r="P49" i="1" l="1"/>
  <c r="H49" i="1" s="1"/>
  <c r="G49" i="1"/>
  <c r="N51" i="1"/>
  <c r="F50" i="1"/>
  <c r="O50" i="1"/>
  <c r="P18" i="1"/>
  <c r="H18" i="1" s="1"/>
  <c r="O19" i="1"/>
  <c r="G19" i="1" s="1"/>
  <c r="F51" i="1" l="1"/>
  <c r="O51" i="1"/>
  <c r="N52" i="1"/>
  <c r="P50" i="1"/>
  <c r="H50" i="1" s="1"/>
  <c r="G50" i="1"/>
  <c r="O20" i="1"/>
  <c r="G20" i="1" s="1"/>
  <c r="P19" i="1"/>
  <c r="H19" i="1" s="1"/>
  <c r="F52" i="1" l="1"/>
  <c r="O52" i="1"/>
  <c r="N53" i="1"/>
  <c r="P51" i="1"/>
  <c r="H51" i="1" s="1"/>
  <c r="G51" i="1"/>
  <c r="P20" i="1"/>
  <c r="H20" i="1" s="1"/>
  <c r="O21" i="1"/>
  <c r="G21" i="1" s="1"/>
  <c r="O53" i="1" l="1"/>
  <c r="N54" i="1"/>
  <c r="F53" i="1"/>
  <c r="P52" i="1"/>
  <c r="H52" i="1" s="1"/>
  <c r="G52" i="1"/>
  <c r="P21" i="1"/>
  <c r="H21" i="1" s="1"/>
  <c r="O22" i="1"/>
  <c r="G22" i="1" s="1"/>
  <c r="O54" i="1" l="1"/>
  <c r="F54" i="1"/>
  <c r="G53" i="1"/>
  <c r="P53" i="1"/>
  <c r="H53" i="1" s="1"/>
  <c r="P22" i="1"/>
  <c r="H22" i="1" s="1"/>
  <c r="O23" i="1"/>
  <c r="G23" i="1" s="1"/>
  <c r="G54" i="1" l="1"/>
  <c r="P54" i="1"/>
  <c r="H54" i="1" s="1"/>
  <c r="O24" i="1"/>
  <c r="G24" i="1" s="1"/>
  <c r="P23" i="1"/>
  <c r="H23" i="1" s="1"/>
  <c r="P24" i="1" l="1"/>
  <c r="H24" i="1" s="1"/>
  <c r="O25" i="1"/>
  <c r="G25" i="1" s="1"/>
  <c r="O26" i="1" l="1"/>
  <c r="G26" i="1" s="1"/>
  <c r="P25" i="1"/>
  <c r="H25" i="1" s="1"/>
  <c r="O27" i="1" l="1"/>
  <c r="G27" i="1" s="1"/>
  <c r="P26" i="1"/>
  <c r="H26" i="1" s="1"/>
  <c r="O28" i="1" l="1"/>
  <c r="G28" i="1" s="1"/>
  <c r="P27" i="1"/>
  <c r="H27" i="1" s="1"/>
  <c r="P28" i="1" l="1"/>
  <c r="H28" i="1" s="1"/>
  <c r="O29" i="1"/>
  <c r="G29" i="1" s="1"/>
  <c r="P29" i="1" l="1"/>
  <c r="H29" i="1" s="1"/>
  <c r="O30" i="1"/>
  <c r="G30" i="1" s="1"/>
  <c r="P30" i="1" l="1"/>
  <c r="H30" i="1" s="1"/>
  <c r="O31" i="1"/>
  <c r="G31" i="1" s="1"/>
  <c r="P31" i="1" l="1"/>
  <c r="H31" i="1" s="1"/>
</calcChain>
</file>

<file path=xl/sharedStrings.xml><?xml version="1.0" encoding="utf-8"?>
<sst xmlns="http://schemas.openxmlformats.org/spreadsheetml/2006/main" count="75" uniqueCount="67">
  <si>
    <t>今回取得分</t>
    <rPh sb="0" eb="2">
      <t>コンカイ</t>
    </rPh>
    <rPh sb="2" eb="4">
      <t>シュトク</t>
    </rPh>
    <rPh sb="4" eb="5">
      <t>ブン</t>
    </rPh>
    <phoneticPr fontId="1"/>
  </si>
  <si>
    <t>累計</t>
    <rPh sb="0" eb="2">
      <t>ルイケイ</t>
    </rPh>
    <phoneticPr fontId="1"/>
  </si>
  <si>
    <t>日</t>
    <rPh sb="0" eb="1">
      <t>ニチ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</si>
  <si>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</si>
  <si>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</si>
  <si>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期間</t>
    <rPh sb="0" eb="2">
      <t>キカン</t>
    </rPh>
    <phoneticPr fontId="1"/>
  </si>
  <si>
    <t>月</t>
    <rPh sb="0" eb="1">
      <t>ガツ</t>
    </rPh>
    <phoneticPr fontId="1"/>
  </si>
  <si>
    <t>1日への繰り上げ時間</t>
    <rPh sb="1" eb="2">
      <t>ニチ</t>
    </rPh>
    <rPh sb="4" eb="5">
      <t>ク</t>
    </rPh>
    <rPh sb="6" eb="7">
      <t>ア</t>
    </rPh>
    <rPh sb="8" eb="10">
      <t>ジカン</t>
    </rPh>
    <phoneticPr fontId="1"/>
  </si>
  <si>
    <t>年休累計計算ツール</t>
    <rPh sb="0" eb="2">
      <t>ネンキュウ</t>
    </rPh>
    <rPh sb="2" eb="4">
      <t>ルイケイ</t>
    </rPh>
    <rPh sb="4" eb="6">
      <t>ケイサン</t>
    </rPh>
    <phoneticPr fontId="1"/>
  </si>
  <si>
    <t>入力</t>
    <rPh sb="0" eb="2">
      <t>ニュウリョク</t>
    </rPh>
    <phoneticPr fontId="1"/>
  </si>
  <si>
    <t>リスト選択</t>
    <rPh sb="3" eb="5">
      <t>センタク</t>
    </rPh>
    <phoneticPr fontId="1"/>
  </si>
  <si>
    <t>分換算</t>
    <rPh sb="0" eb="1">
      <t>フン</t>
    </rPh>
    <rPh sb="1" eb="3">
      <t>カンサン</t>
    </rPh>
    <phoneticPr fontId="1"/>
  </si>
  <si>
    <t>分累計</t>
    <rPh sb="0" eb="1">
      <t>フン</t>
    </rPh>
    <rPh sb="1" eb="3">
      <t>ルイケイ</t>
    </rPh>
    <phoneticPr fontId="1"/>
  </si>
  <si>
    <t>日余り</t>
    <rPh sb="0" eb="1">
      <t>ニチ</t>
    </rPh>
    <rPh sb="1" eb="2">
      <t>アマ</t>
    </rPh>
    <phoneticPr fontId="1"/>
  </si>
  <si>
    <t>時余り</t>
    <rPh sb="0" eb="1">
      <t>ジ</t>
    </rPh>
    <rPh sb="1" eb="2">
      <t>アマ</t>
    </rPh>
    <phoneticPr fontId="1"/>
  </si>
  <si>
    <t>任用形態</t>
    <rPh sb="0" eb="2">
      <t>ニンヨウ</t>
    </rPh>
    <rPh sb="2" eb="4">
      <t>ケイタイ</t>
    </rPh>
    <phoneticPr fontId="1"/>
  </si>
  <si>
    <t>常勤</t>
    <rPh sb="0" eb="2">
      <t>ジョウキン</t>
    </rPh>
    <phoneticPr fontId="1"/>
  </si>
  <si>
    <t>育短（週5日・週19時間35分）</t>
    <rPh sb="0" eb="2">
      <t>イクタン</t>
    </rPh>
    <rPh sb="3" eb="4">
      <t>シュウ</t>
    </rPh>
    <rPh sb="5" eb="6">
      <t>ニチ</t>
    </rPh>
    <rPh sb="7" eb="8">
      <t>シュウ</t>
    </rPh>
    <rPh sb="10" eb="12">
      <t>ジカン</t>
    </rPh>
    <rPh sb="14" eb="15">
      <t>フン</t>
    </rPh>
    <phoneticPr fontId="1"/>
  </si>
  <si>
    <t>育短（週5日・週24時間35分）</t>
    <rPh sb="0" eb="2">
      <t>イクタン</t>
    </rPh>
    <rPh sb="3" eb="4">
      <t>シュウ</t>
    </rPh>
    <rPh sb="5" eb="6">
      <t>ニチ</t>
    </rPh>
    <rPh sb="7" eb="8">
      <t>シュウ</t>
    </rPh>
    <rPh sb="10" eb="12">
      <t>ジカン</t>
    </rPh>
    <rPh sb="14" eb="15">
      <t>フン</t>
    </rPh>
    <phoneticPr fontId="1"/>
  </si>
  <si>
    <t>育短（週3日・週23時間15分）</t>
    <rPh sb="0" eb="2">
      <t>イクタン</t>
    </rPh>
    <rPh sb="3" eb="4">
      <t>シュウ</t>
    </rPh>
    <rPh sb="5" eb="6">
      <t>ニチ</t>
    </rPh>
    <rPh sb="7" eb="8">
      <t>シュウ</t>
    </rPh>
    <rPh sb="10" eb="12">
      <t>ジカン</t>
    </rPh>
    <rPh sb="14" eb="15">
      <t>フン</t>
    </rPh>
    <phoneticPr fontId="1"/>
  </si>
  <si>
    <t>育短（週3日・週19時間25分）</t>
    <rPh sb="0" eb="2">
      <t>イクタン</t>
    </rPh>
    <rPh sb="3" eb="4">
      <t>シュウ</t>
    </rPh>
    <rPh sb="5" eb="6">
      <t>ニチ</t>
    </rPh>
    <rPh sb="7" eb="8">
      <t>シュウ</t>
    </rPh>
    <rPh sb="10" eb="12">
      <t>ジカン</t>
    </rPh>
    <rPh sb="14" eb="15">
      <t>フン</t>
    </rPh>
    <phoneticPr fontId="1"/>
  </si>
  <si>
    <t>再任用（週3日）</t>
    <rPh sb="0" eb="1">
      <t>サイ</t>
    </rPh>
    <rPh sb="1" eb="3">
      <t>ニンヨウ</t>
    </rPh>
    <rPh sb="4" eb="5">
      <t>シュウ</t>
    </rPh>
    <rPh sb="6" eb="7">
      <t>ニチ</t>
    </rPh>
    <phoneticPr fontId="1"/>
  </si>
  <si>
    <t>再任用（週4日）</t>
    <rPh sb="0" eb="1">
      <t>サイ</t>
    </rPh>
    <rPh sb="1" eb="3">
      <t>ニンヨウ</t>
    </rPh>
    <rPh sb="4" eb="5">
      <t>シュウ</t>
    </rPh>
    <rPh sb="6" eb="7">
      <t>ニチ</t>
    </rPh>
    <phoneticPr fontId="1"/>
  </si>
  <si>
    <t>勤務開始時刻</t>
    <rPh sb="0" eb="2">
      <t>キンム</t>
    </rPh>
    <rPh sb="2" eb="4">
      <t>カイシ</t>
    </rPh>
    <rPh sb="4" eb="6">
      <t>ジコク</t>
    </rPh>
    <phoneticPr fontId="1"/>
  </si>
  <si>
    <t>勤務終了時刻</t>
    <rPh sb="0" eb="2">
      <t>キンム</t>
    </rPh>
    <rPh sb="2" eb="4">
      <t>シュウリョウ</t>
    </rPh>
    <rPh sb="4" eb="6">
      <t>ジコク</t>
    </rPh>
    <phoneticPr fontId="1"/>
  </si>
  <si>
    <t>休憩①開始時刻</t>
    <rPh sb="0" eb="2">
      <t>キュウケイ</t>
    </rPh>
    <rPh sb="3" eb="5">
      <t>カイシ</t>
    </rPh>
    <phoneticPr fontId="1"/>
  </si>
  <si>
    <t>休憩①終了時刻</t>
    <rPh sb="0" eb="2">
      <t>キュウケイ</t>
    </rPh>
    <rPh sb="3" eb="5">
      <t>シュウリョウ</t>
    </rPh>
    <phoneticPr fontId="1"/>
  </si>
  <si>
    <t>休憩②開始時刻</t>
    <rPh sb="0" eb="2">
      <t>キュウケイ</t>
    </rPh>
    <rPh sb="3" eb="5">
      <t>カイシ</t>
    </rPh>
    <phoneticPr fontId="1"/>
  </si>
  <si>
    <t>休憩②終了時刻</t>
    <rPh sb="0" eb="2">
      <t>キュウケイ</t>
    </rPh>
    <rPh sb="3" eb="5">
      <t>シュウリョウ</t>
    </rPh>
    <phoneticPr fontId="1"/>
  </si>
  <si>
    <t>入力判定</t>
    <rPh sb="0" eb="2">
      <t>ニュウリョク</t>
    </rPh>
    <rPh sb="2" eb="4">
      <t>ハンテイ</t>
    </rPh>
    <phoneticPr fontId="1"/>
  </si>
  <si>
    <t>始業時刻同一</t>
    <rPh sb="0" eb="2">
      <t>シギョウ</t>
    </rPh>
    <rPh sb="2" eb="4">
      <t>ジコク</t>
    </rPh>
    <rPh sb="4" eb="6">
      <t>ドウイツ</t>
    </rPh>
    <phoneticPr fontId="1"/>
  </si>
  <si>
    <t>終業時刻同一</t>
    <rPh sb="0" eb="2">
      <t>シュウギョウ</t>
    </rPh>
    <rPh sb="2" eb="4">
      <t>ジコク</t>
    </rPh>
    <rPh sb="4" eb="6">
      <t>ドウイツ</t>
    </rPh>
    <phoneticPr fontId="1"/>
  </si>
  <si>
    <t>始業時刻以前判定</t>
    <rPh sb="0" eb="2">
      <t>シギョウ</t>
    </rPh>
    <rPh sb="2" eb="4">
      <t>ジコク</t>
    </rPh>
    <rPh sb="4" eb="6">
      <t>イゼン</t>
    </rPh>
    <rPh sb="6" eb="8">
      <t>ハンテイ</t>
    </rPh>
    <phoneticPr fontId="1"/>
  </si>
  <si>
    <t>就業時間以降判定</t>
    <rPh sb="0" eb="2">
      <t>シュウギョウ</t>
    </rPh>
    <rPh sb="2" eb="4">
      <t>ジカン</t>
    </rPh>
    <rPh sb="4" eb="6">
      <t>イコウ</t>
    </rPh>
    <rPh sb="6" eb="8">
      <t>ハンテイ</t>
    </rPh>
    <phoneticPr fontId="1"/>
  </si>
  <si>
    <t>勤務時間内の時間を入力してください。</t>
    <rPh sb="0" eb="2">
      <t>キンム</t>
    </rPh>
    <rPh sb="2" eb="4">
      <t>ジカン</t>
    </rPh>
    <rPh sb="4" eb="5">
      <t>ナイ</t>
    </rPh>
    <rPh sb="6" eb="8">
      <t>ジカン</t>
    </rPh>
    <rPh sb="9" eb="11">
      <t>ニュウリョク</t>
    </rPh>
    <phoneticPr fontId="1"/>
  </si>
  <si>
    <t>年休取得時間は１日です。</t>
    <rPh sb="0" eb="2">
      <t>ネンキュウ</t>
    </rPh>
    <rPh sb="2" eb="4">
      <t>シュトク</t>
    </rPh>
    <rPh sb="4" eb="6">
      <t>ジカン</t>
    </rPh>
    <rPh sb="8" eb="9">
      <t>ニチ</t>
    </rPh>
    <phoneticPr fontId="1"/>
  </si>
  <si>
    <t>開始時間・終了時間反転</t>
    <rPh sb="0" eb="2">
      <t>カイシ</t>
    </rPh>
    <rPh sb="2" eb="4">
      <t>ジカン</t>
    </rPh>
    <rPh sb="5" eb="7">
      <t>シュウリョウ</t>
    </rPh>
    <rPh sb="7" eb="9">
      <t>ジカン</t>
    </rPh>
    <rPh sb="9" eb="11">
      <t>ハンテン</t>
    </rPh>
    <phoneticPr fontId="1"/>
  </si>
  <si>
    <t>年休開始時刻</t>
    <rPh sb="0" eb="2">
      <t>ネンキュウ</t>
    </rPh>
    <rPh sb="2" eb="4">
      <t>カイシ</t>
    </rPh>
    <phoneticPr fontId="1"/>
  </si>
  <si>
    <t>年休終了時刻</t>
    <rPh sb="0" eb="2">
      <t>ネンキュウ</t>
    </rPh>
    <rPh sb="2" eb="4">
      <t>シュウリョウ</t>
    </rPh>
    <phoneticPr fontId="1"/>
  </si>
  <si>
    <t>開始時刻・終了時刻の時分を全て入力してください。</t>
    <rPh sb="0" eb="2">
      <t>カイシ</t>
    </rPh>
    <rPh sb="5" eb="7">
      <t>シュウリョウ</t>
    </rPh>
    <rPh sb="10" eb="11">
      <t>ジ</t>
    </rPh>
    <rPh sb="11" eb="12">
      <t>フン</t>
    </rPh>
    <rPh sb="13" eb="14">
      <t>スベ</t>
    </rPh>
    <rPh sb="15" eb="17">
      <t>ニュウリョク</t>
    </rPh>
    <phoneticPr fontId="1"/>
  </si>
  <si>
    <t>※　黄色セルに入力してください。</t>
    <rPh sb="2" eb="4">
      <t>キイロ</t>
    </rPh>
    <rPh sb="7" eb="9">
      <t>ニュウリョク</t>
    </rPh>
    <phoneticPr fontId="1"/>
  </si>
  <si>
    <t>年休開始時刻</t>
    <rPh sb="0" eb="2">
      <t>ネンキュウ</t>
    </rPh>
    <rPh sb="2" eb="4">
      <t>カイシ</t>
    </rPh>
    <rPh sb="4" eb="6">
      <t>ジコク</t>
    </rPh>
    <phoneticPr fontId="1"/>
  </si>
  <si>
    <t>年休終了時刻</t>
    <rPh sb="0" eb="2">
      <t>ネンキュウ</t>
    </rPh>
    <rPh sb="2" eb="4">
      <t>シュウリョウ</t>
    </rPh>
    <rPh sb="4" eb="6">
      <t>ジコク</t>
    </rPh>
    <phoneticPr fontId="1"/>
  </si>
  <si>
    <t>休憩①開始時刻重複判定まえ</t>
    <rPh sb="0" eb="2">
      <t>キュウケイ</t>
    </rPh>
    <rPh sb="3" eb="5">
      <t>カイシ</t>
    </rPh>
    <rPh sb="5" eb="7">
      <t>ジコク</t>
    </rPh>
    <rPh sb="7" eb="9">
      <t>チョウフク</t>
    </rPh>
    <rPh sb="9" eb="11">
      <t>ハンテイ</t>
    </rPh>
    <phoneticPr fontId="1"/>
  </si>
  <si>
    <t>休憩①終了時刻重複判定まえ</t>
    <rPh sb="0" eb="2">
      <t>キュウケイ</t>
    </rPh>
    <rPh sb="3" eb="5">
      <t>シュウリョウ</t>
    </rPh>
    <rPh sb="5" eb="7">
      <t>ジコク</t>
    </rPh>
    <rPh sb="7" eb="9">
      <t>チョウフク</t>
    </rPh>
    <rPh sb="9" eb="11">
      <t>ハンテイ</t>
    </rPh>
    <phoneticPr fontId="1"/>
  </si>
  <si>
    <t>休憩①開始時刻重複判定うしろ</t>
    <rPh sb="0" eb="2">
      <t>キュウケイ</t>
    </rPh>
    <rPh sb="3" eb="5">
      <t>カイシ</t>
    </rPh>
    <rPh sb="5" eb="7">
      <t>ジコク</t>
    </rPh>
    <rPh sb="7" eb="9">
      <t>チョウフク</t>
    </rPh>
    <rPh sb="9" eb="11">
      <t>ハンテイ</t>
    </rPh>
    <phoneticPr fontId="1"/>
  </si>
  <si>
    <t>休憩①終了時刻重複判定うしろ</t>
    <rPh sb="0" eb="2">
      <t>キュウケイ</t>
    </rPh>
    <rPh sb="3" eb="5">
      <t>シュウリョウ</t>
    </rPh>
    <rPh sb="5" eb="7">
      <t>ジコク</t>
    </rPh>
    <rPh sb="7" eb="9">
      <t>チョウフク</t>
    </rPh>
    <rPh sb="9" eb="11">
      <t>ハンテイ</t>
    </rPh>
    <phoneticPr fontId="1"/>
  </si>
  <si>
    <t>休憩②開始時刻重複判定まえ</t>
    <rPh sb="0" eb="2">
      <t>キュウケイ</t>
    </rPh>
    <rPh sb="3" eb="5">
      <t>カイシ</t>
    </rPh>
    <rPh sb="5" eb="7">
      <t>ジコク</t>
    </rPh>
    <rPh sb="7" eb="9">
      <t>チョウフク</t>
    </rPh>
    <rPh sb="9" eb="11">
      <t>ハンテイ</t>
    </rPh>
    <phoneticPr fontId="1"/>
  </si>
  <si>
    <t>休憩②終了時刻重複判定まえ</t>
    <rPh sb="0" eb="2">
      <t>キュウケイ</t>
    </rPh>
    <rPh sb="3" eb="5">
      <t>シュウリョウ</t>
    </rPh>
    <rPh sb="5" eb="7">
      <t>ジコク</t>
    </rPh>
    <rPh sb="7" eb="9">
      <t>チョウフク</t>
    </rPh>
    <rPh sb="9" eb="11">
      <t>ハンテイ</t>
    </rPh>
    <phoneticPr fontId="1"/>
  </si>
  <si>
    <t>休憩②開始時刻重複判定うしろ</t>
    <rPh sb="0" eb="2">
      <t>キュウケイ</t>
    </rPh>
    <rPh sb="3" eb="5">
      <t>カイシ</t>
    </rPh>
    <rPh sb="5" eb="7">
      <t>ジコク</t>
    </rPh>
    <rPh sb="7" eb="9">
      <t>チョウフク</t>
    </rPh>
    <rPh sb="9" eb="11">
      <t>ハンテイ</t>
    </rPh>
    <phoneticPr fontId="1"/>
  </si>
  <si>
    <t>休憩②終了時刻重複判定うしろ</t>
    <rPh sb="0" eb="2">
      <t>キュウケイ</t>
    </rPh>
    <rPh sb="3" eb="5">
      <t>シュウリョウ</t>
    </rPh>
    <rPh sb="5" eb="7">
      <t>ジコク</t>
    </rPh>
    <rPh sb="7" eb="9">
      <t>チョウフク</t>
    </rPh>
    <rPh sb="9" eb="11">
      <t>ハンテイ</t>
    </rPh>
    <phoneticPr fontId="1"/>
  </si>
  <si>
    <t>開始時刻と終了時刻は正しい順番で入力してください。</t>
    <rPh sb="0" eb="2">
      <t>カイシ</t>
    </rPh>
    <rPh sb="5" eb="7">
      <t>シュウリョウ</t>
    </rPh>
    <rPh sb="10" eb="11">
      <t>タダ</t>
    </rPh>
    <rPh sb="13" eb="15">
      <t>ジュンバン</t>
    </rPh>
    <rPh sb="16" eb="18">
      <t>ニュウリョク</t>
    </rPh>
    <phoneticPr fontId="1"/>
  </si>
  <si>
    <t>休憩①まで時間計算</t>
    <rPh sb="0" eb="2">
      <t>キュウケイ</t>
    </rPh>
    <rPh sb="5" eb="7">
      <t>ジカン</t>
    </rPh>
    <rPh sb="7" eb="9">
      <t>ケイサン</t>
    </rPh>
    <phoneticPr fontId="1"/>
  </si>
  <si>
    <t>休憩①～休憩②まで時間計算</t>
    <rPh sb="0" eb="2">
      <t>キュウケイ</t>
    </rPh>
    <rPh sb="4" eb="6">
      <t>キュウケイ</t>
    </rPh>
    <rPh sb="9" eb="11">
      <t>ジカン</t>
    </rPh>
    <rPh sb="11" eb="13">
      <t>ケイサン</t>
    </rPh>
    <phoneticPr fontId="1"/>
  </si>
  <si>
    <t>休憩②入力有無判定</t>
    <rPh sb="0" eb="2">
      <t>キュウケイ</t>
    </rPh>
    <rPh sb="3" eb="5">
      <t>ニュウリョク</t>
    </rPh>
    <rPh sb="5" eb="7">
      <t>ウム</t>
    </rPh>
    <rPh sb="7" eb="9">
      <t>ハンテイ</t>
    </rPh>
    <phoneticPr fontId="1"/>
  </si>
  <si>
    <t>休憩②無し時休憩①から終業まで時間計算</t>
    <rPh sb="0" eb="2">
      <t>キュウケイ</t>
    </rPh>
    <rPh sb="3" eb="4">
      <t>ナ</t>
    </rPh>
    <rPh sb="5" eb="6">
      <t>トキ</t>
    </rPh>
    <rPh sb="6" eb="8">
      <t>キュウケイ</t>
    </rPh>
    <rPh sb="11" eb="13">
      <t>シュウギョウ</t>
    </rPh>
    <rPh sb="15" eb="17">
      <t>ジカン</t>
    </rPh>
    <rPh sb="17" eb="19">
      <t>ケイサン</t>
    </rPh>
    <phoneticPr fontId="1"/>
  </si>
  <si>
    <t>休憩②から終業まで時間計算</t>
    <rPh sb="0" eb="2">
      <t>キュウケイ</t>
    </rPh>
    <rPh sb="5" eb="7">
      <t>シュウギョウ</t>
    </rPh>
    <rPh sb="9" eb="11">
      <t>ジカン</t>
    </rPh>
    <rPh sb="11" eb="13">
      <t>ケイサン</t>
    </rPh>
    <phoneticPr fontId="1"/>
  </si>
  <si>
    <t>年休時間計算（分単位そのまま）</t>
    <rPh sb="0" eb="2">
      <t>ネンキュウ</t>
    </rPh>
    <rPh sb="2" eb="4">
      <t>ジカン</t>
    </rPh>
    <rPh sb="4" eb="6">
      <t>ケイサン</t>
    </rPh>
    <rPh sb="7" eb="8">
      <t>フン</t>
    </rPh>
    <rPh sb="8" eb="10">
      <t>タンイ</t>
    </rPh>
    <phoneticPr fontId="1"/>
  </si>
  <si>
    <t>年休時間計算（最終）</t>
    <rPh sb="0" eb="2">
      <t>ネンキュウ</t>
    </rPh>
    <rPh sb="2" eb="4">
      <t>ジカン</t>
    </rPh>
    <rPh sb="4" eb="6">
      <t>ケイサン</t>
    </rPh>
    <rPh sb="7" eb="9">
      <t>サイシュウ</t>
    </rPh>
    <phoneticPr fontId="1"/>
  </si>
  <si>
    <t>表示判定</t>
    <rPh sb="0" eb="2">
      <t>ヒョウジ</t>
    </rPh>
    <rPh sb="2" eb="4">
      <t>ハンテイ</t>
    </rPh>
    <phoneticPr fontId="1"/>
  </si>
  <si>
    <t>拘束時間計算</t>
    <rPh sb="0" eb="2">
      <t>コウソク</t>
    </rPh>
    <rPh sb="2" eb="4">
      <t>ジカン</t>
    </rPh>
    <rPh sb="4" eb="6">
      <t>ケイサン</t>
    </rPh>
    <phoneticPr fontId="1"/>
  </si>
  <si>
    <t>休憩①時間計算</t>
    <rPh sb="0" eb="2">
      <t>キュウケイ</t>
    </rPh>
    <rPh sb="3" eb="5">
      <t>ジカン</t>
    </rPh>
    <rPh sb="5" eb="7">
      <t>ケイサン</t>
    </rPh>
    <phoneticPr fontId="1"/>
  </si>
  <si>
    <t>休憩②時間計算</t>
    <rPh sb="0" eb="2">
      <t>キュウケイ</t>
    </rPh>
    <rPh sb="3" eb="5">
      <t>ジカン</t>
    </rPh>
    <rPh sb="5" eb="7">
      <t>ケイサン</t>
    </rPh>
    <phoneticPr fontId="1"/>
  </si>
  <si>
    <t>勤務時間計算</t>
    <rPh sb="0" eb="2">
      <t>キンム</t>
    </rPh>
    <rPh sb="2" eb="4">
      <t>ジカン</t>
    </rPh>
    <rPh sb="4" eb="6">
      <t>ケイサン</t>
    </rPh>
    <phoneticPr fontId="1"/>
  </si>
  <si>
    <t>勤務開始・終了時刻や休憩時刻は正しく入力されていますか？</t>
    <rPh sb="0" eb="2">
      <t>キンム</t>
    </rPh>
    <rPh sb="2" eb="4">
      <t>カイシ</t>
    </rPh>
    <rPh sb="5" eb="7">
      <t>シュウリョウ</t>
    </rPh>
    <rPh sb="7" eb="9">
      <t>ジコク</t>
    </rPh>
    <rPh sb="10" eb="12">
      <t>キュウケイ</t>
    </rPh>
    <rPh sb="12" eb="14">
      <t>ジコク</t>
    </rPh>
    <rPh sb="15" eb="16">
      <t>タダ</t>
    </rPh>
    <rPh sb="18" eb="20">
      <t>ニュウリョク</t>
    </rPh>
    <phoneticPr fontId="1"/>
  </si>
  <si>
    <t>年休取得時間計算つーる（常勤の方用）</t>
    <rPh sb="0" eb="2">
      <t>ネンキュウ</t>
    </rPh>
    <rPh sb="2" eb="4">
      <t>シュトク</t>
    </rPh>
    <rPh sb="4" eb="6">
      <t>ジカン</t>
    </rPh>
    <rPh sb="6" eb="8">
      <t>ケイサン</t>
    </rPh>
    <rPh sb="12" eb="14">
      <t>ジョウキン</t>
    </rPh>
    <rPh sb="15" eb="16">
      <t>カタ</t>
    </rPh>
    <rPh sb="16" eb="17">
      <t>ヨウ</t>
    </rPh>
    <phoneticPr fontId="1"/>
  </si>
  <si>
    <t>Ｍ列以降は、掲載時には非表示にします。</t>
    <rPh sb="1" eb="2">
      <t>レツ</t>
    </rPh>
    <rPh sb="2" eb="4">
      <t>イコウ</t>
    </rPh>
    <rPh sb="6" eb="8">
      <t>ケイサイ</t>
    </rPh>
    <rPh sb="8" eb="9">
      <t>ジ</t>
    </rPh>
    <rPh sb="11" eb="14">
      <t>ヒヒョウジ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</si>
</sst>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#&quot;分&quot;"/>
    <numFmt numFmtId="177" formatCode="##&quot;時&quot;&quot;間&quot;"/>
    <numFmt numFmtId="178" formatCode="#&quot;時&quot;&quot;間&quot;"/>
    <numFmt numFmtId="179" formatCode="#&quot;日&quot;"/>
    <numFmt numFmtId="180" formatCode="##&quot;時間&quot;"/>
    <numFmt numFmtId="181" formatCode="h:mm;@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8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8"/>
      <color rgb="FFFF0000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CF79C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0" fillId="2" borderId="1" xfId="0" applyFill="1" applyBorder="1">
      <alignment vertical="center"/>
    </xf>
    <xf numFmtId="20" fontId="0" fillId="0" borderId="0" xfId="0" applyNumberForma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2" xfId="0" applyBorder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3" borderId="1" xfId="0" applyFill="1" applyBorder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/>
    </xf>
    <xf numFmtId="0" fontId="4" fillId="0" borderId="0" xfId="0" applyFont="1">
      <alignment vertical="center"/>
    </xf>
    <xf numFmtId="176" fontId="0" fillId="0" borderId="5" xfId="0" applyNumberForma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77" fontId="2" fillId="0" borderId="7" xfId="0" applyNumberFormat="1" applyFont="1" applyBorder="1">
      <alignment vertical="center"/>
    </xf>
    <xf numFmtId="177" fontId="0" fillId="0" borderId="7" xfId="0" applyNumberFormat="1" applyBorder="1">
      <alignment vertical="center"/>
    </xf>
    <xf numFmtId="0" fontId="3" fillId="0" borderId="4" xfId="0" applyFont="1" applyBorder="1" applyAlignment="1">
      <alignment horizontal="center" vertical="center"/>
    </xf>
    <xf numFmtId="179" fontId="0" fillId="0" borderId="0" xfId="0" applyNumberFormat="1" applyBorder="1">
      <alignment vertical="center"/>
    </xf>
    <xf numFmtId="179" fontId="0" fillId="0" borderId="4" xfId="0" applyNumberFormat="1" applyBorder="1">
      <alignment vertical="center"/>
    </xf>
    <xf numFmtId="176" fontId="2" fillId="0" borderId="5" xfId="0" applyNumberFormat="1" applyFont="1" applyBorder="1" applyAlignment="1">
      <alignment horizontal="center" vertical="center"/>
    </xf>
    <xf numFmtId="180" fontId="2" fillId="0" borderId="3" xfId="0" applyNumberFormat="1" applyFont="1" applyBorder="1" applyAlignment="1">
      <alignment horizontal="center" vertical="center"/>
    </xf>
    <xf numFmtId="0" fontId="0" fillId="2" borderId="6" xfId="0" applyFill="1" applyBorder="1" applyProtection="1">
      <alignment vertical="center"/>
      <protection locked="0"/>
    </xf>
    <xf numFmtId="0" fontId="0" fillId="2" borderId="5" xfId="0" applyFill="1" applyBorder="1" applyProtection="1">
      <alignment vertical="center"/>
      <protection locked="0"/>
    </xf>
    <xf numFmtId="179" fontId="0" fillId="2" borderId="6" xfId="0" applyNumberFormat="1" applyFill="1" applyBorder="1" applyProtection="1">
      <alignment vertical="center"/>
      <protection locked="0"/>
    </xf>
    <xf numFmtId="178" fontId="0" fillId="2" borderId="5" xfId="0" applyNumberFormat="1" applyFill="1" applyBorder="1" applyProtection="1">
      <alignment vertical="center"/>
      <protection locked="0"/>
    </xf>
    <xf numFmtId="177" fontId="0" fillId="2" borderId="5" xfId="0" applyNumberFormat="1" applyFill="1" applyBorder="1" applyProtection="1">
      <alignment vertical="center"/>
      <protection locked="0"/>
    </xf>
    <xf numFmtId="0" fontId="0" fillId="2" borderId="6" xfId="0" applyFont="1" applyFill="1" applyBorder="1" applyProtection="1">
      <alignment vertical="center"/>
      <protection locked="0"/>
    </xf>
    <xf numFmtId="0" fontId="0" fillId="2" borderId="5" xfId="0" applyFont="1" applyFill="1" applyBorder="1" applyProtection="1">
      <alignment vertical="center"/>
      <protection locked="0"/>
    </xf>
    <xf numFmtId="179" fontId="0" fillId="2" borderId="6" xfId="0" applyNumberFormat="1" applyFont="1" applyFill="1" applyBorder="1" applyProtection="1">
      <alignment vertical="center"/>
      <protection locked="0"/>
    </xf>
    <xf numFmtId="177" fontId="0" fillId="2" borderId="5" xfId="0" applyNumberFormat="1" applyFont="1" applyFill="1" applyBorder="1" applyProtection="1">
      <alignment vertical="center"/>
      <protection locked="0"/>
    </xf>
    <xf numFmtId="0" fontId="8" fillId="0" borderId="0" xfId="0" applyFont="1">
      <alignment vertical="center"/>
    </xf>
    <xf numFmtId="0" fontId="0" fillId="0" borderId="0" xfId="0" applyNumberFormat="1">
      <alignment vertical="center"/>
    </xf>
    <xf numFmtId="181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5" fillId="0" borderId="8" xfId="0" applyFont="1" applyBorder="1">
      <alignment vertical="center"/>
    </xf>
    <xf numFmtId="0" fontId="6" fillId="0" borderId="8" xfId="0" applyFont="1" applyBorder="1">
      <alignment vertical="center"/>
    </xf>
    <xf numFmtId="0" fontId="6" fillId="0" borderId="4" xfId="0" applyFont="1" applyBorder="1">
      <alignment vertical="center"/>
    </xf>
    <xf numFmtId="0" fontId="9" fillId="4" borderId="8" xfId="0" applyFont="1" applyFill="1" applyBorder="1" applyProtection="1">
      <alignment vertical="center"/>
      <protection locked="0"/>
    </xf>
    <xf numFmtId="0" fontId="9" fillId="4" borderId="4" xfId="0" applyFont="1" applyFill="1" applyBorder="1" applyProtection="1">
      <alignment vertical="center"/>
      <protection locked="0"/>
    </xf>
    <xf numFmtId="181" fontId="0" fillId="3" borderId="0" xfId="0" applyNumberFormat="1" applyFill="1" applyProtection="1">
      <alignment vertical="center"/>
      <protection locked="0"/>
    </xf>
    <xf numFmtId="0" fontId="10" fillId="0" borderId="0" xfId="0" applyFont="1">
      <alignment vertical="center"/>
    </xf>
    <xf numFmtId="0" fontId="7" fillId="0" borderId="8" xfId="0" applyFont="1" applyBorder="1" applyAlignment="1">
      <alignment horizontal="left" vertical="center" shrinkToFit="1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3" borderId="3" xfId="0" applyFill="1" applyBorder="1" applyAlignment="1" applyProtection="1">
      <alignment horizontal="left" vertical="center"/>
      <protection locked="0"/>
    </xf>
    <xf numFmtId="0" fontId="0" fillId="3" borderId="4" xfId="0" applyFill="1" applyBorder="1" applyAlignment="1" applyProtection="1">
      <alignment horizontal="left" vertical="center"/>
      <protection locked="0"/>
    </xf>
    <xf numFmtId="0" fontId="0" fillId="3" borderId="5" xfId="0" applyFill="1" applyBorder="1" applyAlignment="1" applyProtection="1">
      <alignment horizontal="left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CF79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9"/>
  <sheetViews>
    <sheetView workbookViewId="0">
      <selection activeCell="C5" sqref="C5"/>
    </sheetView>
  </sheetViews>
  <sheetFormatPr defaultColWidth="6.25" defaultRowHeight="18.75" x14ac:dyDescent="0.4"/>
  <cols>
    <col min="1" max="1" width="3" customWidth="1"/>
    <col min="2" max="2" width="25" customWidth="1"/>
    <col min="3" max="3" width="9.375" customWidth="1"/>
    <col min="4" max="4" width="6.25" customWidth="1"/>
    <col min="5" max="5" width="9.375" customWidth="1"/>
    <col min="6" max="6" width="6.25" customWidth="1"/>
    <col min="7" max="8" width="25" customWidth="1"/>
    <col min="9" max="9" width="15.625" customWidth="1"/>
    <col min="10" max="10" width="9.375" customWidth="1"/>
    <col min="12" max="12" width="36.375" hidden="1" customWidth="1"/>
    <col min="13" max="13" width="9.375" style="33" hidden="1" customWidth="1"/>
    <col min="14" max="14" width="3.5" hidden="1" customWidth="1"/>
    <col min="15" max="15" width="2.875" hidden="1" customWidth="1"/>
    <col min="16" max="16" width="0" hidden="1" customWidth="1"/>
  </cols>
  <sheetData>
    <row r="1" spans="2:16" ht="3.75" customHeight="1" x14ac:dyDescent="0.4"/>
    <row r="2" spans="2:16" ht="30" customHeight="1" x14ac:dyDescent="0.4">
      <c r="B2" s="32" t="s">
        <v>65</v>
      </c>
      <c r="L2" t="s">
        <v>60</v>
      </c>
      <c r="M2" s="34">
        <f>J4-J3</f>
        <v>0.35416666666666657</v>
      </c>
    </row>
    <row r="3" spans="2:16" x14ac:dyDescent="0.4">
      <c r="I3" t="s">
        <v>23</v>
      </c>
      <c r="J3" s="41">
        <v>0.34722222222222227</v>
      </c>
      <c r="L3" t="s">
        <v>61</v>
      </c>
      <c r="M3" s="34">
        <f>J6-J5</f>
        <v>1.041666666666663E-2</v>
      </c>
      <c r="O3">
        <v>1</v>
      </c>
      <c r="P3" t="s">
        <v>64</v>
      </c>
    </row>
    <row r="4" spans="2:16" x14ac:dyDescent="0.4">
      <c r="B4" t="s">
        <v>40</v>
      </c>
      <c r="I4" t="s">
        <v>24</v>
      </c>
      <c r="J4" s="41">
        <v>0.70138888888888884</v>
      </c>
      <c r="L4" t="s">
        <v>62</v>
      </c>
      <c r="M4" s="34">
        <f>J8-J7</f>
        <v>2.083333333333337E-2</v>
      </c>
      <c r="O4">
        <v>2</v>
      </c>
      <c r="P4" t="s">
        <v>39</v>
      </c>
    </row>
    <row r="5" spans="2:16" ht="26.25" customHeight="1" x14ac:dyDescent="0.4">
      <c r="B5" s="36" t="s">
        <v>37</v>
      </c>
      <c r="C5" s="39">
        <v>8</v>
      </c>
      <c r="D5" s="37" t="s">
        <v>3</v>
      </c>
      <c r="E5" s="39">
        <v>20</v>
      </c>
      <c r="F5" s="37" t="s">
        <v>4</v>
      </c>
      <c r="I5" t="s">
        <v>25</v>
      </c>
      <c r="J5" s="41">
        <v>0.5625</v>
      </c>
      <c r="L5" t="s">
        <v>63</v>
      </c>
      <c r="M5" s="34">
        <f>M2-M3-M4</f>
        <v>0.32291666666666657</v>
      </c>
      <c r="O5">
        <v>3</v>
      </c>
      <c r="P5" t="s">
        <v>34</v>
      </c>
    </row>
    <row r="6" spans="2:16" ht="26.25" customHeight="1" x14ac:dyDescent="0.4">
      <c r="B6" s="38" t="s">
        <v>38</v>
      </c>
      <c r="C6" s="40">
        <v>16</v>
      </c>
      <c r="D6" s="38" t="s">
        <v>3</v>
      </c>
      <c r="E6" s="40">
        <v>50</v>
      </c>
      <c r="F6" s="38" t="s">
        <v>4</v>
      </c>
      <c r="I6" t="s">
        <v>26</v>
      </c>
      <c r="J6" s="41">
        <v>0.57291666666666663</v>
      </c>
      <c r="L6" t="s">
        <v>41</v>
      </c>
      <c r="M6" s="34">
        <f>TIME(C5,E5,0)</f>
        <v>0.34722222222222227</v>
      </c>
      <c r="O6">
        <v>4</v>
      </c>
      <c r="P6" t="s">
        <v>51</v>
      </c>
    </row>
    <row r="7" spans="2:16" x14ac:dyDescent="0.4">
      <c r="I7" t="s">
        <v>27</v>
      </c>
      <c r="J7" s="41">
        <v>0.67013888888888884</v>
      </c>
      <c r="L7" t="s">
        <v>42</v>
      </c>
      <c r="M7" s="34">
        <f>TIME(C6,E6,0)</f>
        <v>0.70138888888888884</v>
      </c>
      <c r="O7">
        <v>5</v>
      </c>
      <c r="P7" t="s">
        <v>35</v>
      </c>
    </row>
    <row r="8" spans="2:16" x14ac:dyDescent="0.4">
      <c r="I8" t="s">
        <v>28</v>
      </c>
      <c r="J8" s="41">
        <v>0.69097222222222221</v>
      </c>
      <c r="L8" t="s">
        <v>29</v>
      </c>
      <c r="M8" s="33" t="b">
        <f>IF(OR(C5="",E5="",C6="",E6=""),FALSE,TRUE)</f>
        <v>1</v>
      </c>
      <c r="O8">
        <v>6</v>
      </c>
      <c r="P8" t="str">
        <f>"年休取得時間は"&amp;DBCS(M28)&amp;"時間です。"</f>
        <v>年休取得時間は８時間です。</v>
      </c>
    </row>
    <row r="9" spans="2:16" ht="30" customHeight="1" x14ac:dyDescent="0.4">
      <c r="B9" s="43" t="str">
        <f>IFERROR(VLOOKUP(M29,O3:P8,2,FALSE),"")</f>
        <v>年休取得時間は１日です。</v>
      </c>
      <c r="C9" s="43"/>
      <c r="D9" s="43"/>
      <c r="E9" s="43"/>
      <c r="F9" s="43"/>
      <c r="G9" s="43"/>
      <c r="H9" s="43"/>
      <c r="L9" t="s">
        <v>30</v>
      </c>
      <c r="M9" s="33" t="b">
        <f>IF(M6=J3,TRUE,FALSE)</f>
        <v>1</v>
      </c>
    </row>
    <row r="10" spans="2:16" ht="18.75" customHeight="1" x14ac:dyDescent="0.4">
      <c r="G10" s="42"/>
      <c r="L10" t="s">
        <v>31</v>
      </c>
      <c r="M10" s="33" t="b">
        <f>IF(M7=J4,TRUE,FALSE)</f>
        <v>1</v>
      </c>
    </row>
    <row r="11" spans="2:16" x14ac:dyDescent="0.4">
      <c r="L11" t="s">
        <v>32</v>
      </c>
      <c r="M11" s="33" t="b">
        <f>IF(M6&lt;J3,TRUE,FALSE)</f>
        <v>0</v>
      </c>
    </row>
    <row r="12" spans="2:16" x14ac:dyDescent="0.4">
      <c r="L12" t="s">
        <v>33</v>
      </c>
      <c r="M12" s="33" t="b">
        <f>IF(M7&gt;J4,TRUE,FALSE)</f>
        <v>0</v>
      </c>
    </row>
    <row r="13" spans="2:16" x14ac:dyDescent="0.4">
      <c r="L13" t="s">
        <v>36</v>
      </c>
      <c r="M13" s="33" t="b">
        <f>IF(M6&gt;M7,TRUE,FALSE)</f>
        <v>0</v>
      </c>
    </row>
    <row r="14" spans="2:16" x14ac:dyDescent="0.4">
      <c r="L14" t="s">
        <v>43</v>
      </c>
      <c r="M14" s="33" t="b">
        <f>IF(M6&lt;J5,TRUE,FALSE)</f>
        <v>1</v>
      </c>
    </row>
    <row r="15" spans="2:16" x14ac:dyDescent="0.4">
      <c r="L15" t="s">
        <v>44</v>
      </c>
      <c r="M15" s="33" t="b">
        <f>IF(M6&lt;J6,TRUE,FALSE)</f>
        <v>1</v>
      </c>
    </row>
    <row r="16" spans="2:16" x14ac:dyDescent="0.4">
      <c r="L16" t="s">
        <v>45</v>
      </c>
      <c r="M16" s="33" t="b">
        <f>IF(M7&gt;J5,TRUE,FALSE)</f>
        <v>1</v>
      </c>
    </row>
    <row r="17" spans="12:13" x14ac:dyDescent="0.4">
      <c r="L17" t="s">
        <v>46</v>
      </c>
      <c r="M17" s="33" t="b">
        <f>IF(M7&gt;J6,TRUE,FALSE)</f>
        <v>1</v>
      </c>
    </row>
    <row r="18" spans="12:13" x14ac:dyDescent="0.4">
      <c r="L18" t="s">
        <v>47</v>
      </c>
      <c r="M18" s="33" t="b">
        <f>IF(M6&lt;J7,TRUE,FALSE)</f>
        <v>1</v>
      </c>
    </row>
    <row r="19" spans="12:13" x14ac:dyDescent="0.4">
      <c r="L19" t="s">
        <v>48</v>
      </c>
      <c r="M19" s="33" t="b">
        <f>IF(M6&lt;J8,TRUE,FALSE)</f>
        <v>1</v>
      </c>
    </row>
    <row r="20" spans="12:13" x14ac:dyDescent="0.4">
      <c r="L20" t="s">
        <v>49</v>
      </c>
      <c r="M20" s="33" t="b">
        <f>IF(M7&gt;J7,TRUE,FALSE)</f>
        <v>1</v>
      </c>
    </row>
    <row r="21" spans="12:13" x14ac:dyDescent="0.4">
      <c r="L21" t="s">
        <v>50</v>
      </c>
      <c r="M21" s="33" t="b">
        <f>IF(M7&gt;J8,TRUE,FALSE)</f>
        <v>1</v>
      </c>
    </row>
    <row r="22" spans="12:13" x14ac:dyDescent="0.4">
      <c r="L22" t="s">
        <v>52</v>
      </c>
      <c r="M22" s="34">
        <f>IF(AND(M14=TRUE,M16=TRUE),J5-M6,IF(AND(M14=TRUE,M16=FALSE),M7-M6,0))</f>
        <v>0.21527777777777773</v>
      </c>
    </row>
    <row r="23" spans="12:13" x14ac:dyDescent="0.4">
      <c r="L23" t="s">
        <v>54</v>
      </c>
      <c r="M23" s="33" t="b">
        <f>IF(OR(J7="",J8=""),FALSE,TRUE)</f>
        <v>1</v>
      </c>
    </row>
    <row r="24" spans="12:13" x14ac:dyDescent="0.4">
      <c r="L24" t="s">
        <v>55</v>
      </c>
      <c r="M24" s="34">
        <f>IF(AND(M15=TRUE,M17=TRUE),M7-J6,IF(AND(M15=FALSE,M17=TRUE),M7-M6,0))</f>
        <v>0.12847222222222221</v>
      </c>
    </row>
    <row r="25" spans="12:13" x14ac:dyDescent="0.4">
      <c r="L25" t="s">
        <v>53</v>
      </c>
      <c r="M25" s="34">
        <f>IF(AND(M15=TRUE,M17=TRUE),IF(M18=TRUE,IF(M20=TRUE,J7-J6,M7-J6),IF(AND(M15=FALSE,M17=TRUE),IF(AND(M18=TRUE,M20=TRUE),J7-M6,IF(AND(M18=TRUE,M20=FALSE),M7-M6,0)),0)),0)</f>
        <v>9.722222222222221E-2</v>
      </c>
    </row>
    <row r="26" spans="12:13" x14ac:dyDescent="0.4">
      <c r="L26" t="s">
        <v>56</v>
      </c>
      <c r="M26" s="34">
        <f>IF(AND(M18=TRUE,M20=TRUE),IF(AND(M19=TRUE,M21=TRUE),M7-J8,0),IF(AND(M18=FALSE,M20=FALSE),IF(AND(M19=FALSE,M21=FALSE),M7-M6,0),0))</f>
        <v>1.041666666666663E-2</v>
      </c>
    </row>
    <row r="27" spans="12:13" x14ac:dyDescent="0.4">
      <c r="L27" t="s">
        <v>57</v>
      </c>
      <c r="M27" s="34">
        <f>IF(M23=TRUE,M22+M25+M26,M22+M24)</f>
        <v>0.32291666666666657</v>
      </c>
    </row>
    <row r="28" spans="12:13" x14ac:dyDescent="0.4">
      <c r="L28" t="s">
        <v>58</v>
      </c>
      <c r="M28" s="35">
        <f>IF(MINUTE(M27)&gt;0,HOUR(M27)+1,HOUR(M27))</f>
        <v>8</v>
      </c>
    </row>
    <row r="29" spans="12:13" x14ac:dyDescent="0.4">
      <c r="L29" t="s">
        <v>59</v>
      </c>
      <c r="M29" s="35">
        <f>IF(AND(HOUR(M5)=7,MINUTE(M5)=45),IF(M8=FALSE,2,IF(OR(M11=TRUE,M12=TRUE),3,IF(M13=TRUE,4,IF(AND(M9=TRUE,M10=TRUE),5,IF(M28&gt;7,5,6))))),1)</f>
        <v>5</v>
      </c>
    </row>
  </sheetData>
  <sheetProtection sheet="1" objects="1" scenarios="1" selectLockedCells="1"/>
  <mergeCells count="1">
    <mergeCell ref="B9:H9"/>
  </mergeCells>
  <phoneticPr fontId="1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S54"/>
  <sheetViews>
    <sheetView tabSelected="1" workbookViewId="0">
      <pane ySplit="9" topLeftCell="A10" activePane="bottomLeft" state="frozen"/>
      <selection pane="bottomLeft" activeCell="B10" sqref="B10"/>
    </sheetView>
  </sheetViews>
  <sheetFormatPr defaultRowHeight="18.75" x14ac:dyDescent="0.4"/>
  <cols>
    <col min="1" max="1" width="4.375" customWidth="1"/>
    <col min="2" max="8" width="11.25" customWidth="1"/>
    <col min="13" max="13" width="7" hidden="1" customWidth="1"/>
    <col min="14" max="15" width="5.5" hidden="1" customWidth="1"/>
    <col min="16" max="16" width="7.5" hidden="1" customWidth="1"/>
    <col min="17" max="17" width="8.5" hidden="1" customWidth="1"/>
    <col min="18" max="18" width="3.125" hidden="1" customWidth="1"/>
    <col min="19" max="19" width="8.125" hidden="1" customWidth="1"/>
  </cols>
  <sheetData>
    <row r="1" spans="2:19" ht="30" x14ac:dyDescent="0.4">
      <c r="B1" s="11" t="s">
        <v>8</v>
      </c>
      <c r="F1" s="42" t="s">
        <v>66</v>
      </c>
      <c r="M1" t="s">
        <v>16</v>
      </c>
      <c r="Q1" s="2">
        <v>0.32291666666666669</v>
      </c>
    </row>
    <row r="2" spans="2:19" ht="3.75" customHeight="1" x14ac:dyDescent="0.4">
      <c r="M2" t="s">
        <v>21</v>
      </c>
      <c r="Q2" s="2">
        <v>0.26874999999999999</v>
      </c>
    </row>
    <row r="3" spans="2:19" ht="3.75" customHeight="1" x14ac:dyDescent="0.4">
      <c r="M3" t="s">
        <v>22</v>
      </c>
      <c r="Q3" s="2">
        <v>0.20138888888888887</v>
      </c>
    </row>
    <row r="4" spans="2:19" ht="22.5" customHeight="1" x14ac:dyDescent="0.4">
      <c r="B4" s="9" t="s">
        <v>15</v>
      </c>
      <c r="F4" s="10" t="s">
        <v>7</v>
      </c>
      <c r="G4" s="7"/>
      <c r="H4" s="7"/>
      <c r="J4" s="8"/>
      <c r="K4" t="s">
        <v>10</v>
      </c>
      <c r="M4" t="s">
        <v>17</v>
      </c>
      <c r="Q4" s="2">
        <v>0.16319444444444445</v>
      </c>
    </row>
    <row r="5" spans="2:19" ht="22.5" customHeight="1" x14ac:dyDescent="0.4">
      <c r="B5" s="46" t="s">
        <v>16</v>
      </c>
      <c r="C5" s="47"/>
      <c r="D5" s="48"/>
      <c r="F5" s="22">
        <f>IF(B5="常勤",7,IF(B5="再任用（週3日）",6,IF(B5="再任用（週4日）",4,IF(B5="育短（週5日・週19時間35分）",3,IF(B5="育短（週5日・週24時間35分）",4,IF(B5="育短（週3日・週23時間15分）",7,IF(B5="育短（週3日・週19時間25分）",6)))))))</f>
        <v>7</v>
      </c>
      <c r="G5" s="21">
        <f>IF(B5="常勤",45,IF(B5="再任用（週3日）",27,IF(B5="再任用（週4日）",50,IF(B5="育短（週5日・週19時間35分）",55,IF(B5="育短（週5日・週24時間35分）",55,IF(B5="育短（週3日・週23時間15分）",45,IF(B5="育短（週3日・週19時間25分）",28)))))))</f>
        <v>45</v>
      </c>
      <c r="J5" s="1"/>
      <c r="K5" t="s">
        <v>9</v>
      </c>
      <c r="M5" t="s">
        <v>18</v>
      </c>
      <c r="Q5" s="2">
        <v>0.20486111111111113</v>
      </c>
      <c r="S5">
        <v>60</v>
      </c>
    </row>
    <row r="6" spans="2:19" ht="7.5" customHeight="1" x14ac:dyDescent="0.4">
      <c r="M6" t="s">
        <v>19</v>
      </c>
      <c r="Q6" s="2">
        <v>0.32291666666666669</v>
      </c>
      <c r="S6">
        <f>(F5*$S$5)+G5</f>
        <v>465</v>
      </c>
    </row>
    <row r="7" spans="2:19" ht="7.5" customHeight="1" x14ac:dyDescent="0.4">
      <c r="M7" t="s">
        <v>20</v>
      </c>
      <c r="Q7" s="2">
        <v>0.26944444444444443</v>
      </c>
    </row>
    <row r="8" spans="2:19" ht="22.5" customHeight="1" x14ac:dyDescent="0.4">
      <c r="B8" s="44" t="s">
        <v>5</v>
      </c>
      <c r="C8" s="44"/>
      <c r="D8" s="44" t="s">
        <v>0</v>
      </c>
      <c r="E8" s="44"/>
      <c r="F8" s="45" t="s">
        <v>1</v>
      </c>
      <c r="G8" s="44"/>
      <c r="H8" s="44"/>
      <c r="I8" s="3"/>
      <c r="J8" s="3"/>
      <c r="K8" s="3"/>
      <c r="L8" s="3"/>
      <c r="M8" s="3"/>
    </row>
    <row r="9" spans="2:19" ht="22.5" customHeight="1" x14ac:dyDescent="0.4">
      <c r="B9" s="14" t="s">
        <v>6</v>
      </c>
      <c r="C9" s="13" t="s">
        <v>2</v>
      </c>
      <c r="D9" s="14" t="s">
        <v>2</v>
      </c>
      <c r="E9" s="13" t="s">
        <v>3</v>
      </c>
      <c r="F9" s="18" t="s">
        <v>2</v>
      </c>
      <c r="G9" s="15" t="s">
        <v>3</v>
      </c>
      <c r="H9" s="13" t="s">
        <v>4</v>
      </c>
      <c r="I9" s="3"/>
      <c r="J9" s="3"/>
      <c r="K9" s="3"/>
      <c r="L9" s="3"/>
      <c r="M9" s="3" t="s">
        <v>11</v>
      </c>
      <c r="N9" s="6" t="s">
        <v>12</v>
      </c>
      <c r="O9" s="6" t="s">
        <v>13</v>
      </c>
      <c r="P9" s="6" t="s">
        <v>14</v>
      </c>
    </row>
    <row r="10" spans="2:19" ht="20.25" customHeight="1" x14ac:dyDescent="0.4">
      <c r="B10" s="23"/>
      <c r="C10" s="24"/>
      <c r="D10" s="25"/>
      <c r="E10" s="26"/>
      <c r="F10" s="19">
        <f t="shared" ref="F10:F16" si="0">QUOTIENT(N10,$S$6)</f>
        <v>0</v>
      </c>
      <c r="G10" s="16">
        <f t="shared" ref="G10:G16" si="1">QUOTIENT(O10,$S$5)</f>
        <v>0</v>
      </c>
      <c r="H10" s="12">
        <f t="shared" ref="H10:H12" si="2">P10</f>
        <v>0</v>
      </c>
      <c r="I10" s="5"/>
      <c r="J10" s="4"/>
      <c r="K10" s="4"/>
      <c r="L10" s="4"/>
      <c r="M10" s="4">
        <f t="shared" ref="M10:M31" si="3">($S$6*D10)+($S$5*E10)</f>
        <v>0</v>
      </c>
      <c r="N10">
        <f>M10</f>
        <v>0</v>
      </c>
      <c r="O10">
        <f t="shared" ref="O10:O31" si="4">MOD(N10,$S$6)</f>
        <v>0</v>
      </c>
      <c r="P10">
        <f t="shared" ref="P10:P31" si="5">MOD(O10,$S$5)</f>
        <v>0</v>
      </c>
    </row>
    <row r="11" spans="2:19" ht="20.25" customHeight="1" x14ac:dyDescent="0.4">
      <c r="B11" s="23"/>
      <c r="C11" s="24"/>
      <c r="D11" s="25"/>
      <c r="E11" s="26"/>
      <c r="F11" s="20">
        <f t="shared" si="0"/>
        <v>0</v>
      </c>
      <c r="G11" s="17">
        <f t="shared" si="1"/>
        <v>0</v>
      </c>
      <c r="H11" s="12">
        <f t="shared" si="2"/>
        <v>0</v>
      </c>
      <c r="I11" s="5"/>
      <c r="J11" s="4"/>
      <c r="K11" s="4"/>
      <c r="L11" s="4"/>
      <c r="M11" s="4">
        <f t="shared" si="3"/>
        <v>0</v>
      </c>
      <c r="N11">
        <f>N10+M11</f>
        <v>0</v>
      </c>
      <c r="O11">
        <f t="shared" si="4"/>
        <v>0</v>
      </c>
      <c r="P11">
        <f t="shared" si="5"/>
        <v>0</v>
      </c>
    </row>
    <row r="12" spans="2:19" ht="20.25" customHeight="1" x14ac:dyDescent="0.4">
      <c r="B12" s="23"/>
      <c r="C12" s="24"/>
      <c r="D12" s="25"/>
      <c r="E12" s="26"/>
      <c r="F12" s="20">
        <f t="shared" si="0"/>
        <v>0</v>
      </c>
      <c r="G12" s="17">
        <f t="shared" si="1"/>
        <v>0</v>
      </c>
      <c r="H12" s="12">
        <f t="shared" si="2"/>
        <v>0</v>
      </c>
      <c r="I12" s="5"/>
      <c r="J12" s="4"/>
      <c r="K12" s="4"/>
      <c r="L12" s="4"/>
      <c r="M12" s="4">
        <f t="shared" si="3"/>
        <v>0</v>
      </c>
      <c r="N12">
        <f t="shared" ref="N12:N31" si="6">N11+M12</f>
        <v>0</v>
      </c>
      <c r="O12">
        <f t="shared" si="4"/>
        <v>0</v>
      </c>
      <c r="P12">
        <f t="shared" si="5"/>
        <v>0</v>
      </c>
    </row>
    <row r="13" spans="2:19" ht="20.25" customHeight="1" x14ac:dyDescent="0.4">
      <c r="B13" s="23"/>
      <c r="C13" s="24"/>
      <c r="D13" s="25"/>
      <c r="E13" s="26"/>
      <c r="F13" s="20">
        <f t="shared" si="0"/>
        <v>0</v>
      </c>
      <c r="G13" s="17">
        <f t="shared" si="1"/>
        <v>0</v>
      </c>
      <c r="H13" s="12">
        <f>P13</f>
        <v>0</v>
      </c>
      <c r="I13" s="5"/>
      <c r="J13" s="4"/>
      <c r="K13" s="4"/>
      <c r="L13" s="4"/>
      <c r="M13" s="4">
        <f t="shared" si="3"/>
        <v>0</v>
      </c>
      <c r="N13">
        <f t="shared" si="6"/>
        <v>0</v>
      </c>
      <c r="O13">
        <f t="shared" si="4"/>
        <v>0</v>
      </c>
      <c r="P13">
        <f t="shared" si="5"/>
        <v>0</v>
      </c>
    </row>
    <row r="14" spans="2:19" ht="20.25" customHeight="1" x14ac:dyDescent="0.4">
      <c r="B14" s="23"/>
      <c r="C14" s="24"/>
      <c r="D14" s="25"/>
      <c r="E14" s="26"/>
      <c r="F14" s="20">
        <f t="shared" si="0"/>
        <v>0</v>
      </c>
      <c r="G14" s="17">
        <f t="shared" si="1"/>
        <v>0</v>
      </c>
      <c r="H14" s="12">
        <f t="shared" ref="H14:H16" si="7">P14</f>
        <v>0</v>
      </c>
      <c r="I14" s="5"/>
      <c r="J14" s="4"/>
      <c r="K14" s="4"/>
      <c r="L14" s="4"/>
      <c r="M14" s="4">
        <f t="shared" si="3"/>
        <v>0</v>
      </c>
      <c r="N14">
        <f t="shared" si="6"/>
        <v>0</v>
      </c>
      <c r="O14">
        <f t="shared" si="4"/>
        <v>0</v>
      </c>
      <c r="P14">
        <f t="shared" si="5"/>
        <v>0</v>
      </c>
    </row>
    <row r="15" spans="2:19" ht="20.25" customHeight="1" x14ac:dyDescent="0.4">
      <c r="B15" s="23"/>
      <c r="C15" s="24"/>
      <c r="D15" s="25"/>
      <c r="E15" s="27"/>
      <c r="F15" s="20">
        <f t="shared" si="0"/>
        <v>0</v>
      </c>
      <c r="G15" s="17">
        <f t="shared" si="1"/>
        <v>0</v>
      </c>
      <c r="H15" s="12">
        <f t="shared" si="7"/>
        <v>0</v>
      </c>
      <c r="I15" s="5"/>
      <c r="J15" s="4"/>
      <c r="K15" s="4"/>
      <c r="L15" s="4"/>
      <c r="M15" s="4">
        <f t="shared" si="3"/>
        <v>0</v>
      </c>
      <c r="N15">
        <f t="shared" si="6"/>
        <v>0</v>
      </c>
      <c r="O15">
        <f t="shared" si="4"/>
        <v>0</v>
      </c>
      <c r="P15">
        <f t="shared" si="5"/>
        <v>0</v>
      </c>
    </row>
    <row r="16" spans="2:19" ht="20.25" customHeight="1" x14ac:dyDescent="0.4">
      <c r="B16" s="23"/>
      <c r="C16" s="24"/>
      <c r="D16" s="25"/>
      <c r="E16" s="27"/>
      <c r="F16" s="20">
        <f t="shared" si="0"/>
        <v>0</v>
      </c>
      <c r="G16" s="17">
        <f t="shared" si="1"/>
        <v>0</v>
      </c>
      <c r="H16" s="12">
        <f t="shared" si="7"/>
        <v>0</v>
      </c>
      <c r="I16" s="5"/>
      <c r="J16" s="4"/>
      <c r="K16" s="4"/>
      <c r="L16" s="4"/>
      <c r="M16" s="4">
        <f t="shared" si="3"/>
        <v>0</v>
      </c>
      <c r="N16">
        <f t="shared" si="6"/>
        <v>0</v>
      </c>
      <c r="O16">
        <f t="shared" si="4"/>
        <v>0</v>
      </c>
      <c r="P16">
        <f t="shared" si="5"/>
        <v>0</v>
      </c>
    </row>
    <row r="17" spans="2:16" ht="20.25" customHeight="1" x14ac:dyDescent="0.4">
      <c r="B17" s="23"/>
      <c r="C17" s="24"/>
      <c r="D17" s="25"/>
      <c r="E17" s="27"/>
      <c r="F17" s="20">
        <f t="shared" ref="F17:F39" si="8">QUOTIENT(N17,$S$6)</f>
        <v>0</v>
      </c>
      <c r="G17" s="17">
        <f t="shared" ref="G17:G39" si="9">QUOTIENT(O17,$S$5)</f>
        <v>0</v>
      </c>
      <c r="H17" s="12">
        <f t="shared" ref="H17:H39" si="10">P17</f>
        <v>0</v>
      </c>
      <c r="I17" s="5"/>
      <c r="J17" s="4"/>
      <c r="K17" s="4"/>
      <c r="L17" s="4"/>
      <c r="M17" s="4">
        <f t="shared" si="3"/>
        <v>0</v>
      </c>
      <c r="N17">
        <f t="shared" si="6"/>
        <v>0</v>
      </c>
      <c r="O17">
        <f t="shared" si="4"/>
        <v>0</v>
      </c>
      <c r="P17">
        <f t="shared" si="5"/>
        <v>0</v>
      </c>
    </row>
    <row r="18" spans="2:16" ht="20.25" customHeight="1" x14ac:dyDescent="0.4">
      <c r="B18" s="23"/>
      <c r="C18" s="24"/>
      <c r="D18" s="25"/>
      <c r="E18" s="27"/>
      <c r="F18" s="20">
        <f t="shared" si="8"/>
        <v>0</v>
      </c>
      <c r="G18" s="17">
        <f t="shared" si="9"/>
        <v>0</v>
      </c>
      <c r="H18" s="12">
        <f t="shared" si="10"/>
        <v>0</v>
      </c>
      <c r="I18" s="5"/>
      <c r="J18" s="4"/>
      <c r="K18" s="4"/>
      <c r="L18" s="4"/>
      <c r="M18" s="4">
        <f t="shared" si="3"/>
        <v>0</v>
      </c>
      <c r="N18">
        <f t="shared" si="6"/>
        <v>0</v>
      </c>
      <c r="O18">
        <f t="shared" si="4"/>
        <v>0</v>
      </c>
      <c r="P18">
        <f t="shared" si="5"/>
        <v>0</v>
      </c>
    </row>
    <row r="19" spans="2:16" ht="20.25" customHeight="1" x14ac:dyDescent="0.4">
      <c r="B19" s="23"/>
      <c r="C19" s="24"/>
      <c r="D19" s="25"/>
      <c r="E19" s="27"/>
      <c r="F19" s="20">
        <f t="shared" si="8"/>
        <v>0</v>
      </c>
      <c r="G19" s="17">
        <f t="shared" si="9"/>
        <v>0</v>
      </c>
      <c r="H19" s="12">
        <f t="shared" si="10"/>
        <v>0</v>
      </c>
      <c r="I19" s="5"/>
      <c r="J19" s="4"/>
      <c r="K19" s="4"/>
      <c r="L19" s="4"/>
      <c r="M19" s="4">
        <f t="shared" si="3"/>
        <v>0</v>
      </c>
      <c r="N19">
        <f t="shared" si="6"/>
        <v>0</v>
      </c>
      <c r="O19">
        <f t="shared" si="4"/>
        <v>0</v>
      </c>
      <c r="P19">
        <f t="shared" si="5"/>
        <v>0</v>
      </c>
    </row>
    <row r="20" spans="2:16" ht="20.25" customHeight="1" x14ac:dyDescent="0.4">
      <c r="B20" s="23"/>
      <c r="C20" s="24"/>
      <c r="D20" s="25"/>
      <c r="E20" s="27"/>
      <c r="F20" s="20">
        <f t="shared" si="8"/>
        <v>0</v>
      </c>
      <c r="G20" s="17">
        <f t="shared" si="9"/>
        <v>0</v>
      </c>
      <c r="H20" s="12">
        <f t="shared" si="10"/>
        <v>0</v>
      </c>
      <c r="I20" s="5"/>
      <c r="J20" s="4"/>
      <c r="K20" s="4"/>
      <c r="L20" s="4"/>
      <c r="M20" s="4">
        <f t="shared" si="3"/>
        <v>0</v>
      </c>
      <c r="N20">
        <f t="shared" si="6"/>
        <v>0</v>
      </c>
      <c r="O20">
        <f t="shared" si="4"/>
        <v>0</v>
      </c>
      <c r="P20">
        <f t="shared" si="5"/>
        <v>0</v>
      </c>
    </row>
    <row r="21" spans="2:16" ht="20.25" customHeight="1" x14ac:dyDescent="0.4">
      <c r="B21" s="23"/>
      <c r="C21" s="24"/>
      <c r="D21" s="25"/>
      <c r="E21" s="27"/>
      <c r="F21" s="20">
        <f t="shared" si="8"/>
        <v>0</v>
      </c>
      <c r="G21" s="17">
        <f t="shared" si="9"/>
        <v>0</v>
      </c>
      <c r="H21" s="12">
        <f t="shared" si="10"/>
        <v>0</v>
      </c>
      <c r="I21" s="5"/>
      <c r="J21" s="4"/>
      <c r="K21" s="4"/>
      <c r="L21" s="4"/>
      <c r="M21" s="4">
        <f t="shared" si="3"/>
        <v>0</v>
      </c>
      <c r="N21">
        <f t="shared" si="6"/>
        <v>0</v>
      </c>
      <c r="O21">
        <f t="shared" si="4"/>
        <v>0</v>
      </c>
      <c r="P21">
        <f t="shared" si="5"/>
        <v>0</v>
      </c>
    </row>
    <row r="22" spans="2:16" ht="20.25" customHeight="1" x14ac:dyDescent="0.4">
      <c r="B22" s="23"/>
      <c r="C22" s="24"/>
      <c r="D22" s="25"/>
      <c r="E22" s="27"/>
      <c r="F22" s="20">
        <f t="shared" si="8"/>
        <v>0</v>
      </c>
      <c r="G22" s="17">
        <f t="shared" si="9"/>
        <v>0</v>
      </c>
      <c r="H22" s="12">
        <f t="shared" si="10"/>
        <v>0</v>
      </c>
      <c r="I22" s="5"/>
      <c r="J22" s="4"/>
      <c r="K22" s="4"/>
      <c r="L22" s="4"/>
      <c r="M22" s="4">
        <f t="shared" si="3"/>
        <v>0</v>
      </c>
      <c r="N22">
        <f t="shared" si="6"/>
        <v>0</v>
      </c>
      <c r="O22">
        <f t="shared" si="4"/>
        <v>0</v>
      </c>
      <c r="P22">
        <f t="shared" si="5"/>
        <v>0</v>
      </c>
    </row>
    <row r="23" spans="2:16" ht="20.25" customHeight="1" x14ac:dyDescent="0.4">
      <c r="B23" s="23"/>
      <c r="C23" s="24"/>
      <c r="D23" s="25"/>
      <c r="E23" s="27"/>
      <c r="F23" s="20">
        <f t="shared" si="8"/>
        <v>0</v>
      </c>
      <c r="G23" s="17">
        <f t="shared" si="9"/>
        <v>0</v>
      </c>
      <c r="H23" s="12">
        <f t="shared" si="10"/>
        <v>0</v>
      </c>
      <c r="I23" s="5"/>
      <c r="J23" s="4"/>
      <c r="K23" s="4"/>
      <c r="L23" s="4"/>
      <c r="M23" s="4">
        <f t="shared" si="3"/>
        <v>0</v>
      </c>
      <c r="N23">
        <f t="shared" si="6"/>
        <v>0</v>
      </c>
      <c r="O23">
        <f t="shared" si="4"/>
        <v>0</v>
      </c>
      <c r="P23">
        <f t="shared" si="5"/>
        <v>0</v>
      </c>
    </row>
    <row r="24" spans="2:16" ht="20.25" customHeight="1" x14ac:dyDescent="0.4">
      <c r="B24" s="23"/>
      <c r="C24" s="24"/>
      <c r="D24" s="25"/>
      <c r="E24" s="27"/>
      <c r="F24" s="20">
        <f t="shared" si="8"/>
        <v>0</v>
      </c>
      <c r="G24" s="17">
        <f t="shared" si="9"/>
        <v>0</v>
      </c>
      <c r="H24" s="12">
        <f t="shared" si="10"/>
        <v>0</v>
      </c>
      <c r="I24" s="5"/>
      <c r="J24" s="4"/>
      <c r="K24" s="4"/>
      <c r="L24" s="4"/>
      <c r="M24" s="4">
        <f t="shared" si="3"/>
        <v>0</v>
      </c>
      <c r="N24">
        <f t="shared" si="6"/>
        <v>0</v>
      </c>
      <c r="O24">
        <f t="shared" si="4"/>
        <v>0</v>
      </c>
      <c r="P24">
        <f t="shared" si="5"/>
        <v>0</v>
      </c>
    </row>
    <row r="25" spans="2:16" ht="20.25" customHeight="1" x14ac:dyDescent="0.4">
      <c r="B25" s="23"/>
      <c r="C25" s="24"/>
      <c r="D25" s="25"/>
      <c r="E25" s="27"/>
      <c r="F25" s="20">
        <f t="shared" si="8"/>
        <v>0</v>
      </c>
      <c r="G25" s="17">
        <f t="shared" si="9"/>
        <v>0</v>
      </c>
      <c r="H25" s="12">
        <f t="shared" si="10"/>
        <v>0</v>
      </c>
      <c r="I25" s="5"/>
      <c r="J25" s="4"/>
      <c r="K25" s="4"/>
      <c r="L25" s="4"/>
      <c r="M25" s="4">
        <f t="shared" si="3"/>
        <v>0</v>
      </c>
      <c r="N25">
        <f t="shared" si="6"/>
        <v>0</v>
      </c>
      <c r="O25">
        <f t="shared" si="4"/>
        <v>0</v>
      </c>
      <c r="P25">
        <f t="shared" si="5"/>
        <v>0</v>
      </c>
    </row>
    <row r="26" spans="2:16" ht="20.25" customHeight="1" x14ac:dyDescent="0.4">
      <c r="B26" s="23"/>
      <c r="C26" s="24"/>
      <c r="D26" s="25"/>
      <c r="E26" s="27"/>
      <c r="F26" s="20">
        <f t="shared" si="8"/>
        <v>0</v>
      </c>
      <c r="G26" s="17">
        <f t="shared" si="9"/>
        <v>0</v>
      </c>
      <c r="H26" s="12">
        <f t="shared" si="10"/>
        <v>0</v>
      </c>
      <c r="I26" s="5"/>
      <c r="J26" s="4"/>
      <c r="K26" s="4"/>
      <c r="L26" s="4"/>
      <c r="M26" s="4">
        <f t="shared" si="3"/>
        <v>0</v>
      </c>
      <c r="N26">
        <f t="shared" si="6"/>
        <v>0</v>
      </c>
      <c r="O26">
        <f t="shared" si="4"/>
        <v>0</v>
      </c>
      <c r="P26">
        <f t="shared" si="5"/>
        <v>0</v>
      </c>
    </row>
    <row r="27" spans="2:16" ht="20.25" customHeight="1" x14ac:dyDescent="0.4">
      <c r="B27" s="23"/>
      <c r="C27" s="24"/>
      <c r="D27" s="25"/>
      <c r="E27" s="27"/>
      <c r="F27" s="20">
        <f t="shared" si="8"/>
        <v>0</v>
      </c>
      <c r="G27" s="17">
        <f t="shared" si="9"/>
        <v>0</v>
      </c>
      <c r="H27" s="12">
        <f t="shared" si="10"/>
        <v>0</v>
      </c>
      <c r="I27" s="5"/>
      <c r="J27" s="4"/>
      <c r="K27" s="4"/>
      <c r="L27" s="4"/>
      <c r="M27" s="4">
        <f t="shared" si="3"/>
        <v>0</v>
      </c>
      <c r="N27">
        <f t="shared" si="6"/>
        <v>0</v>
      </c>
      <c r="O27">
        <f t="shared" si="4"/>
        <v>0</v>
      </c>
      <c r="P27">
        <f t="shared" si="5"/>
        <v>0</v>
      </c>
    </row>
    <row r="28" spans="2:16" ht="20.25" customHeight="1" x14ac:dyDescent="0.4">
      <c r="B28" s="23"/>
      <c r="C28" s="24"/>
      <c r="D28" s="25"/>
      <c r="E28" s="27"/>
      <c r="F28" s="20">
        <f t="shared" si="8"/>
        <v>0</v>
      </c>
      <c r="G28" s="17">
        <f t="shared" si="9"/>
        <v>0</v>
      </c>
      <c r="H28" s="12">
        <f t="shared" si="10"/>
        <v>0</v>
      </c>
      <c r="I28" s="5"/>
      <c r="J28" s="4"/>
      <c r="K28" s="4"/>
      <c r="L28" s="4"/>
      <c r="M28" s="4">
        <f t="shared" si="3"/>
        <v>0</v>
      </c>
      <c r="N28">
        <f t="shared" si="6"/>
        <v>0</v>
      </c>
      <c r="O28">
        <f t="shared" si="4"/>
        <v>0</v>
      </c>
      <c r="P28">
        <f t="shared" si="5"/>
        <v>0</v>
      </c>
    </row>
    <row r="29" spans="2:16" ht="20.25" customHeight="1" x14ac:dyDescent="0.4">
      <c r="B29" s="23"/>
      <c r="C29" s="24"/>
      <c r="D29" s="25"/>
      <c r="E29" s="27"/>
      <c r="F29" s="20">
        <f t="shared" si="8"/>
        <v>0</v>
      </c>
      <c r="G29" s="17">
        <f t="shared" si="9"/>
        <v>0</v>
      </c>
      <c r="H29" s="12">
        <f t="shared" si="10"/>
        <v>0</v>
      </c>
      <c r="I29" s="5"/>
      <c r="J29" s="4"/>
      <c r="K29" s="4"/>
      <c r="L29" s="4"/>
      <c r="M29" s="4">
        <f t="shared" si="3"/>
        <v>0</v>
      </c>
      <c r="N29">
        <f t="shared" si="6"/>
        <v>0</v>
      </c>
      <c r="O29">
        <f t="shared" si="4"/>
        <v>0</v>
      </c>
      <c r="P29">
        <f t="shared" si="5"/>
        <v>0</v>
      </c>
    </row>
    <row r="30" spans="2:16" ht="20.25" customHeight="1" x14ac:dyDescent="0.4">
      <c r="B30" s="23"/>
      <c r="C30" s="24"/>
      <c r="D30" s="25"/>
      <c r="E30" s="27"/>
      <c r="F30" s="20">
        <f t="shared" si="8"/>
        <v>0</v>
      </c>
      <c r="G30" s="17">
        <f t="shared" si="9"/>
        <v>0</v>
      </c>
      <c r="H30" s="12">
        <f t="shared" si="10"/>
        <v>0</v>
      </c>
      <c r="I30" s="5"/>
      <c r="J30" s="4"/>
      <c r="K30" s="4"/>
      <c r="L30" s="4"/>
      <c r="M30" s="4">
        <f t="shared" si="3"/>
        <v>0</v>
      </c>
      <c r="N30">
        <f t="shared" si="6"/>
        <v>0</v>
      </c>
      <c r="O30">
        <f t="shared" si="4"/>
        <v>0</v>
      </c>
      <c r="P30">
        <f t="shared" si="5"/>
        <v>0</v>
      </c>
    </row>
    <row r="31" spans="2:16" ht="20.25" customHeight="1" x14ac:dyDescent="0.4">
      <c r="B31" s="23"/>
      <c r="C31" s="24"/>
      <c r="D31" s="25"/>
      <c r="E31" s="27"/>
      <c r="F31" s="20">
        <f t="shared" si="8"/>
        <v>0</v>
      </c>
      <c r="G31" s="17">
        <f t="shared" si="9"/>
        <v>0</v>
      </c>
      <c r="H31" s="12">
        <f t="shared" si="10"/>
        <v>0</v>
      </c>
      <c r="I31" s="5"/>
      <c r="J31" s="4"/>
      <c r="K31" s="4"/>
      <c r="L31" s="4"/>
      <c r="M31" s="4">
        <f t="shared" si="3"/>
        <v>0</v>
      </c>
      <c r="N31">
        <f t="shared" si="6"/>
        <v>0</v>
      </c>
      <c r="O31">
        <f t="shared" si="4"/>
        <v>0</v>
      </c>
      <c r="P31">
        <f t="shared" si="5"/>
        <v>0</v>
      </c>
    </row>
    <row r="32" spans="2:16" ht="20.25" customHeight="1" x14ac:dyDescent="0.4">
      <c r="B32" s="28"/>
      <c r="C32" s="29"/>
      <c r="D32" s="30"/>
      <c r="E32" s="31"/>
      <c r="F32" s="20">
        <f t="shared" si="8"/>
        <v>0</v>
      </c>
      <c r="G32" s="17">
        <f t="shared" si="9"/>
        <v>0</v>
      </c>
      <c r="H32" s="12">
        <f t="shared" si="10"/>
        <v>0</v>
      </c>
      <c r="I32" s="4"/>
      <c r="J32" s="4"/>
      <c r="K32" s="4"/>
      <c r="L32" s="4"/>
      <c r="M32" s="4">
        <f t="shared" ref="M32:M39" si="11">($S$6*D32)+($S$5*E32)</f>
        <v>0</v>
      </c>
      <c r="N32">
        <f t="shared" ref="N32:N39" si="12">N31+M32</f>
        <v>0</v>
      </c>
      <c r="O32">
        <f t="shared" ref="O32:O39" si="13">MOD(N32,$S$6)</f>
        <v>0</v>
      </c>
      <c r="P32">
        <f t="shared" ref="P32:P39" si="14">MOD(O32,$S$5)</f>
        <v>0</v>
      </c>
    </row>
    <row r="33" spans="2:16" ht="20.25" customHeight="1" x14ac:dyDescent="0.4">
      <c r="B33" s="28"/>
      <c r="C33" s="29"/>
      <c r="D33" s="30"/>
      <c r="E33" s="31"/>
      <c r="F33" s="20">
        <f t="shared" si="8"/>
        <v>0</v>
      </c>
      <c r="G33" s="17">
        <f t="shared" si="9"/>
        <v>0</v>
      </c>
      <c r="H33" s="12">
        <f t="shared" si="10"/>
        <v>0</v>
      </c>
      <c r="M33" s="4">
        <f t="shared" si="11"/>
        <v>0</v>
      </c>
      <c r="N33">
        <f t="shared" si="12"/>
        <v>0</v>
      </c>
      <c r="O33">
        <f t="shared" si="13"/>
        <v>0</v>
      </c>
      <c r="P33">
        <f t="shared" si="14"/>
        <v>0</v>
      </c>
    </row>
    <row r="34" spans="2:16" ht="20.25" customHeight="1" x14ac:dyDescent="0.4">
      <c r="B34" s="28"/>
      <c r="C34" s="29"/>
      <c r="D34" s="30"/>
      <c r="E34" s="31"/>
      <c r="F34" s="20">
        <f t="shared" si="8"/>
        <v>0</v>
      </c>
      <c r="G34" s="17">
        <f t="shared" si="9"/>
        <v>0</v>
      </c>
      <c r="H34" s="12">
        <f t="shared" si="10"/>
        <v>0</v>
      </c>
      <c r="M34" s="4">
        <f t="shared" si="11"/>
        <v>0</v>
      </c>
      <c r="N34">
        <f t="shared" si="12"/>
        <v>0</v>
      </c>
      <c r="O34">
        <f t="shared" si="13"/>
        <v>0</v>
      </c>
      <c r="P34">
        <f t="shared" si="14"/>
        <v>0</v>
      </c>
    </row>
    <row r="35" spans="2:16" ht="20.25" customHeight="1" x14ac:dyDescent="0.4">
      <c r="B35" s="28"/>
      <c r="C35" s="29"/>
      <c r="D35" s="30"/>
      <c r="E35" s="31"/>
      <c r="F35" s="20">
        <f t="shared" si="8"/>
        <v>0</v>
      </c>
      <c r="G35" s="17">
        <f t="shared" si="9"/>
        <v>0</v>
      </c>
      <c r="H35" s="12">
        <f t="shared" si="10"/>
        <v>0</v>
      </c>
      <c r="M35" s="4">
        <f t="shared" si="11"/>
        <v>0</v>
      </c>
      <c r="N35">
        <f t="shared" si="12"/>
        <v>0</v>
      </c>
      <c r="O35">
        <f t="shared" si="13"/>
        <v>0</v>
      </c>
      <c r="P35">
        <f t="shared" si="14"/>
        <v>0</v>
      </c>
    </row>
    <row r="36" spans="2:16" ht="20.25" customHeight="1" x14ac:dyDescent="0.4">
      <c r="B36" s="28"/>
      <c r="C36" s="29"/>
      <c r="D36" s="30"/>
      <c r="E36" s="31"/>
      <c r="F36" s="20">
        <f t="shared" si="8"/>
        <v>0</v>
      </c>
      <c r="G36" s="17">
        <f t="shared" si="9"/>
        <v>0</v>
      </c>
      <c r="H36" s="12">
        <f t="shared" si="10"/>
        <v>0</v>
      </c>
      <c r="M36" s="4">
        <f t="shared" si="11"/>
        <v>0</v>
      </c>
      <c r="N36">
        <f t="shared" si="12"/>
        <v>0</v>
      </c>
      <c r="O36">
        <f t="shared" si="13"/>
        <v>0</v>
      </c>
      <c r="P36">
        <f t="shared" si="14"/>
        <v>0</v>
      </c>
    </row>
    <row r="37" spans="2:16" ht="20.25" customHeight="1" x14ac:dyDescent="0.4">
      <c r="B37" s="28"/>
      <c r="C37" s="29"/>
      <c r="D37" s="30"/>
      <c r="E37" s="31"/>
      <c r="F37" s="20">
        <f t="shared" si="8"/>
        <v>0</v>
      </c>
      <c r="G37" s="17">
        <f t="shared" si="9"/>
        <v>0</v>
      </c>
      <c r="H37" s="12">
        <f t="shared" si="10"/>
        <v>0</v>
      </c>
      <c r="M37" s="4">
        <f t="shared" si="11"/>
        <v>0</v>
      </c>
      <c r="N37">
        <f t="shared" si="12"/>
        <v>0</v>
      </c>
      <c r="O37">
        <f t="shared" si="13"/>
        <v>0</v>
      </c>
      <c r="P37">
        <f t="shared" si="14"/>
        <v>0</v>
      </c>
    </row>
    <row r="38" spans="2:16" ht="20.25" customHeight="1" x14ac:dyDescent="0.4">
      <c r="B38" s="28"/>
      <c r="C38" s="29"/>
      <c r="D38" s="30"/>
      <c r="E38" s="31"/>
      <c r="F38" s="20">
        <f t="shared" si="8"/>
        <v>0</v>
      </c>
      <c r="G38" s="17">
        <f t="shared" si="9"/>
        <v>0</v>
      </c>
      <c r="H38" s="12">
        <f t="shared" si="10"/>
        <v>0</v>
      </c>
      <c r="M38" s="4">
        <f t="shared" si="11"/>
        <v>0</v>
      </c>
      <c r="N38">
        <f t="shared" si="12"/>
        <v>0</v>
      </c>
      <c r="O38">
        <f>MOD(N38,$S$6)</f>
        <v>0</v>
      </c>
      <c r="P38">
        <f t="shared" si="14"/>
        <v>0</v>
      </c>
    </row>
    <row r="39" spans="2:16" ht="20.25" customHeight="1" x14ac:dyDescent="0.4">
      <c r="B39" s="28"/>
      <c r="C39" s="29"/>
      <c r="D39" s="30"/>
      <c r="E39" s="31"/>
      <c r="F39" s="20">
        <f t="shared" si="8"/>
        <v>0</v>
      </c>
      <c r="G39" s="17">
        <f t="shared" si="9"/>
        <v>0</v>
      </c>
      <c r="H39" s="12">
        <f t="shared" si="10"/>
        <v>0</v>
      </c>
      <c r="M39" s="4">
        <f t="shared" si="11"/>
        <v>0</v>
      </c>
      <c r="N39">
        <f t="shared" si="12"/>
        <v>0</v>
      </c>
      <c r="O39">
        <f t="shared" si="13"/>
        <v>0</v>
      </c>
      <c r="P39">
        <f t="shared" si="14"/>
        <v>0</v>
      </c>
    </row>
    <row r="40" spans="2:16" ht="20.25" customHeight="1" x14ac:dyDescent="0.4">
      <c r="B40" s="28"/>
      <c r="C40" s="29"/>
      <c r="D40" s="30"/>
      <c r="E40" s="31"/>
      <c r="F40" s="20">
        <f t="shared" ref="F40:F54" si="15">QUOTIENT(N40,$S$6)</f>
        <v>0</v>
      </c>
      <c r="G40" s="17">
        <f t="shared" ref="G40:G54" si="16">QUOTIENT(O40,$S$5)</f>
        <v>0</v>
      </c>
      <c r="H40" s="12">
        <f t="shared" ref="H40:H54" si="17">P40</f>
        <v>0</v>
      </c>
      <c r="M40" s="4">
        <f t="shared" ref="M40:M54" si="18">($S$6*D40)+($S$5*E40)</f>
        <v>0</v>
      </c>
      <c r="N40">
        <f t="shared" ref="N40:N54" si="19">N39+M40</f>
        <v>0</v>
      </c>
      <c r="O40">
        <f t="shared" ref="O40:O54" si="20">MOD(N40,$S$6)</f>
        <v>0</v>
      </c>
      <c r="P40">
        <f t="shared" ref="P40:P54" si="21">MOD(O40,$S$5)</f>
        <v>0</v>
      </c>
    </row>
    <row r="41" spans="2:16" ht="20.25" customHeight="1" x14ac:dyDescent="0.4">
      <c r="B41" s="28"/>
      <c r="C41" s="29"/>
      <c r="D41" s="30"/>
      <c r="E41" s="31"/>
      <c r="F41" s="20">
        <f t="shared" si="15"/>
        <v>0</v>
      </c>
      <c r="G41" s="17">
        <f t="shared" si="16"/>
        <v>0</v>
      </c>
      <c r="H41" s="12">
        <f t="shared" si="17"/>
        <v>0</v>
      </c>
      <c r="M41" s="4">
        <f t="shared" si="18"/>
        <v>0</v>
      </c>
      <c r="N41">
        <f t="shared" si="19"/>
        <v>0</v>
      </c>
      <c r="O41">
        <f t="shared" si="20"/>
        <v>0</v>
      </c>
      <c r="P41">
        <f t="shared" si="21"/>
        <v>0</v>
      </c>
    </row>
    <row r="42" spans="2:16" ht="20.25" customHeight="1" x14ac:dyDescent="0.4">
      <c r="B42" s="28"/>
      <c r="C42" s="29"/>
      <c r="D42" s="30"/>
      <c r="E42" s="31"/>
      <c r="F42" s="20">
        <f t="shared" si="15"/>
        <v>0</v>
      </c>
      <c r="G42" s="17">
        <f t="shared" si="16"/>
        <v>0</v>
      </c>
      <c r="H42" s="12">
        <f t="shared" si="17"/>
        <v>0</v>
      </c>
      <c r="M42" s="4">
        <f t="shared" si="18"/>
        <v>0</v>
      </c>
      <c r="N42">
        <f t="shared" si="19"/>
        <v>0</v>
      </c>
      <c r="O42">
        <f t="shared" si="20"/>
        <v>0</v>
      </c>
      <c r="P42">
        <f t="shared" si="21"/>
        <v>0</v>
      </c>
    </row>
    <row r="43" spans="2:16" ht="20.25" customHeight="1" x14ac:dyDescent="0.4">
      <c r="B43" s="28"/>
      <c r="C43" s="29"/>
      <c r="D43" s="30"/>
      <c r="E43" s="31"/>
      <c r="F43" s="20">
        <f t="shared" si="15"/>
        <v>0</v>
      </c>
      <c r="G43" s="17">
        <f t="shared" si="16"/>
        <v>0</v>
      </c>
      <c r="H43" s="12">
        <f t="shared" si="17"/>
        <v>0</v>
      </c>
      <c r="M43" s="4">
        <f t="shared" si="18"/>
        <v>0</v>
      </c>
      <c r="N43">
        <f t="shared" si="19"/>
        <v>0</v>
      </c>
      <c r="O43">
        <f t="shared" si="20"/>
        <v>0</v>
      </c>
      <c r="P43">
        <f t="shared" si="21"/>
        <v>0</v>
      </c>
    </row>
    <row r="44" spans="2:16" ht="20.25" customHeight="1" x14ac:dyDescent="0.4">
      <c r="B44" s="28"/>
      <c r="C44" s="29"/>
      <c r="D44" s="30"/>
      <c r="E44" s="31"/>
      <c r="F44" s="20">
        <f t="shared" si="15"/>
        <v>0</v>
      </c>
      <c r="G44" s="17">
        <f t="shared" si="16"/>
        <v>0</v>
      </c>
      <c r="H44" s="12">
        <f t="shared" si="17"/>
        <v>0</v>
      </c>
      <c r="M44" s="4">
        <f t="shared" si="18"/>
        <v>0</v>
      </c>
      <c r="N44">
        <f t="shared" si="19"/>
        <v>0</v>
      </c>
      <c r="O44">
        <f t="shared" si="20"/>
        <v>0</v>
      </c>
      <c r="P44">
        <f t="shared" si="21"/>
        <v>0</v>
      </c>
    </row>
    <row r="45" spans="2:16" ht="20.25" customHeight="1" x14ac:dyDescent="0.4">
      <c r="B45" s="28"/>
      <c r="C45" s="29"/>
      <c r="D45" s="30"/>
      <c r="E45" s="31"/>
      <c r="F45" s="20">
        <f t="shared" si="15"/>
        <v>0</v>
      </c>
      <c r="G45" s="17">
        <f t="shared" si="16"/>
        <v>0</v>
      </c>
      <c r="H45" s="12">
        <f t="shared" si="17"/>
        <v>0</v>
      </c>
      <c r="M45" s="4">
        <f t="shared" si="18"/>
        <v>0</v>
      </c>
      <c r="N45">
        <f t="shared" si="19"/>
        <v>0</v>
      </c>
      <c r="O45">
        <f t="shared" si="20"/>
        <v>0</v>
      </c>
      <c r="P45">
        <f t="shared" si="21"/>
        <v>0</v>
      </c>
    </row>
    <row r="46" spans="2:16" ht="20.25" customHeight="1" x14ac:dyDescent="0.4">
      <c r="B46" s="28"/>
      <c r="C46" s="29"/>
      <c r="D46" s="30"/>
      <c r="E46" s="31"/>
      <c r="F46" s="20">
        <f t="shared" si="15"/>
        <v>0</v>
      </c>
      <c r="G46" s="17">
        <f t="shared" si="16"/>
        <v>0</v>
      </c>
      <c r="H46" s="12">
        <f t="shared" si="17"/>
        <v>0</v>
      </c>
      <c r="M46" s="4">
        <f t="shared" si="18"/>
        <v>0</v>
      </c>
      <c r="N46">
        <f t="shared" si="19"/>
        <v>0</v>
      </c>
      <c r="O46">
        <f t="shared" si="20"/>
        <v>0</v>
      </c>
      <c r="P46">
        <f t="shared" si="21"/>
        <v>0</v>
      </c>
    </row>
    <row r="47" spans="2:16" ht="20.25" customHeight="1" x14ac:dyDescent="0.4">
      <c r="B47" s="28"/>
      <c r="C47" s="29"/>
      <c r="D47" s="30"/>
      <c r="E47" s="31"/>
      <c r="F47" s="20">
        <f t="shared" si="15"/>
        <v>0</v>
      </c>
      <c r="G47" s="17">
        <f t="shared" si="16"/>
        <v>0</v>
      </c>
      <c r="H47" s="12">
        <f t="shared" si="17"/>
        <v>0</v>
      </c>
      <c r="M47" s="4">
        <f t="shared" si="18"/>
        <v>0</v>
      </c>
      <c r="N47">
        <f t="shared" si="19"/>
        <v>0</v>
      </c>
      <c r="O47">
        <f t="shared" si="20"/>
        <v>0</v>
      </c>
      <c r="P47">
        <f t="shared" si="21"/>
        <v>0</v>
      </c>
    </row>
    <row r="48" spans="2:16" ht="20.25" customHeight="1" x14ac:dyDescent="0.4">
      <c r="B48" s="28"/>
      <c r="C48" s="29"/>
      <c r="D48" s="30"/>
      <c r="E48" s="31"/>
      <c r="F48" s="20">
        <f t="shared" si="15"/>
        <v>0</v>
      </c>
      <c r="G48" s="17">
        <f t="shared" si="16"/>
        <v>0</v>
      </c>
      <c r="H48" s="12">
        <f t="shared" si="17"/>
        <v>0</v>
      </c>
      <c r="M48" s="4">
        <f t="shared" si="18"/>
        <v>0</v>
      </c>
      <c r="N48">
        <f t="shared" si="19"/>
        <v>0</v>
      </c>
      <c r="O48">
        <f t="shared" si="20"/>
        <v>0</v>
      </c>
      <c r="P48">
        <f t="shared" si="21"/>
        <v>0</v>
      </c>
    </row>
    <row r="49" spans="2:16" ht="20.25" customHeight="1" x14ac:dyDescent="0.4">
      <c r="B49" s="28"/>
      <c r="C49" s="29"/>
      <c r="D49" s="30"/>
      <c r="E49" s="31"/>
      <c r="F49" s="20">
        <f t="shared" si="15"/>
        <v>0</v>
      </c>
      <c r="G49" s="17">
        <f t="shared" si="16"/>
        <v>0</v>
      </c>
      <c r="H49" s="12">
        <f t="shared" si="17"/>
        <v>0</v>
      </c>
      <c r="M49" s="4">
        <f t="shared" si="18"/>
        <v>0</v>
      </c>
      <c r="N49">
        <f t="shared" si="19"/>
        <v>0</v>
      </c>
      <c r="O49">
        <f t="shared" si="20"/>
        <v>0</v>
      </c>
      <c r="P49">
        <f t="shared" si="21"/>
        <v>0</v>
      </c>
    </row>
    <row r="50" spans="2:16" ht="20.25" customHeight="1" x14ac:dyDescent="0.4">
      <c r="B50" s="28"/>
      <c r="C50" s="29"/>
      <c r="D50" s="30"/>
      <c r="E50" s="31"/>
      <c r="F50" s="20">
        <f t="shared" si="15"/>
        <v>0</v>
      </c>
      <c r="G50" s="17">
        <f t="shared" si="16"/>
        <v>0</v>
      </c>
      <c r="H50" s="12">
        <f t="shared" si="17"/>
        <v>0</v>
      </c>
      <c r="M50" s="4">
        <f t="shared" si="18"/>
        <v>0</v>
      </c>
      <c r="N50">
        <f t="shared" si="19"/>
        <v>0</v>
      </c>
      <c r="O50">
        <f t="shared" si="20"/>
        <v>0</v>
      </c>
      <c r="P50">
        <f t="shared" si="21"/>
        <v>0</v>
      </c>
    </row>
    <row r="51" spans="2:16" ht="20.25" customHeight="1" x14ac:dyDescent="0.4">
      <c r="B51" s="28"/>
      <c r="C51" s="29"/>
      <c r="D51" s="30"/>
      <c r="E51" s="31"/>
      <c r="F51" s="20">
        <f t="shared" si="15"/>
        <v>0</v>
      </c>
      <c r="G51" s="17">
        <f t="shared" si="16"/>
        <v>0</v>
      </c>
      <c r="H51" s="12">
        <f t="shared" si="17"/>
        <v>0</v>
      </c>
      <c r="M51" s="4">
        <f t="shared" si="18"/>
        <v>0</v>
      </c>
      <c r="N51">
        <f t="shared" si="19"/>
        <v>0</v>
      </c>
      <c r="O51">
        <f t="shared" si="20"/>
        <v>0</v>
      </c>
      <c r="P51">
        <f t="shared" si="21"/>
        <v>0</v>
      </c>
    </row>
    <row r="52" spans="2:16" ht="20.25" customHeight="1" x14ac:dyDescent="0.4">
      <c r="B52" s="28"/>
      <c r="C52" s="29"/>
      <c r="D52" s="30"/>
      <c r="E52" s="31"/>
      <c r="F52" s="20">
        <f t="shared" si="15"/>
        <v>0</v>
      </c>
      <c r="G52" s="17">
        <f t="shared" si="16"/>
        <v>0</v>
      </c>
      <c r="H52" s="12">
        <f t="shared" si="17"/>
        <v>0</v>
      </c>
      <c r="M52" s="4">
        <f t="shared" si="18"/>
        <v>0</v>
      </c>
      <c r="N52">
        <f t="shared" si="19"/>
        <v>0</v>
      </c>
      <c r="O52">
        <f t="shared" si="20"/>
        <v>0</v>
      </c>
      <c r="P52">
        <f t="shared" si="21"/>
        <v>0</v>
      </c>
    </row>
    <row r="53" spans="2:16" ht="20.25" customHeight="1" x14ac:dyDescent="0.4">
      <c r="B53" s="28"/>
      <c r="C53" s="29"/>
      <c r="D53" s="30"/>
      <c r="E53" s="31"/>
      <c r="F53" s="20">
        <f t="shared" si="15"/>
        <v>0</v>
      </c>
      <c r="G53" s="17">
        <f t="shared" si="16"/>
        <v>0</v>
      </c>
      <c r="H53" s="12">
        <f t="shared" si="17"/>
        <v>0</v>
      </c>
      <c r="M53" s="4">
        <f t="shared" si="18"/>
        <v>0</v>
      </c>
      <c r="N53">
        <f t="shared" si="19"/>
        <v>0</v>
      </c>
      <c r="O53">
        <f t="shared" si="20"/>
        <v>0</v>
      </c>
      <c r="P53">
        <f t="shared" si="21"/>
        <v>0</v>
      </c>
    </row>
    <row r="54" spans="2:16" ht="20.25" customHeight="1" x14ac:dyDescent="0.4">
      <c r="B54" s="28"/>
      <c r="C54" s="29"/>
      <c r="D54" s="30"/>
      <c r="E54" s="31"/>
      <c r="F54" s="20">
        <f t="shared" si="15"/>
        <v>0</v>
      </c>
      <c r="G54" s="17">
        <f t="shared" si="16"/>
        <v>0</v>
      </c>
      <c r="H54" s="12">
        <f t="shared" si="17"/>
        <v>0</v>
      </c>
      <c r="M54" s="4">
        <f t="shared" si="18"/>
        <v>0</v>
      </c>
      <c r="N54">
        <f t="shared" si="19"/>
        <v>0</v>
      </c>
      <c r="O54">
        <f t="shared" si="20"/>
        <v>0</v>
      </c>
      <c r="P54">
        <f t="shared" si="21"/>
        <v>0</v>
      </c>
    </row>
  </sheetData>
  <sheetProtection sheet="1" objects="1" scenarios="1" selectLockedCells="1"/>
  <mergeCells count="4">
    <mergeCell ref="B8:C8"/>
    <mergeCell ref="D8:E8"/>
    <mergeCell ref="F8:H8"/>
    <mergeCell ref="B5:D5"/>
  </mergeCells>
  <phoneticPr fontId="1"/>
  <dataValidations count="1">
    <dataValidation type="list" allowBlank="1" showInputMessage="1" showErrorMessage="1" sqref="B5">
      <formula1>$M$1:$M$7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年休時間計算</vt:lpstr>
      <vt:lpstr>累計計算</vt:lpstr>
    </vt:vector>
  </TitlesOfParts>
  <Company>あま市教育委員会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高橋 優太</dc:creator>
  <cp:lastModifiedBy>あま市教育委員会</cp:lastModifiedBy>
  <dcterms:created xsi:type="dcterms:W3CDTF">2024-08-22T00:59:08Z</dcterms:created>
  <dcterms:modified xsi:type="dcterms:W3CDTF">2025-01-07T05:26:48Z</dcterms:modified>
</cp:coreProperties>
</file>