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1623022\Desktop\"/>
    </mc:Choice>
  </mc:AlternateContent>
  <xr:revisionPtr revIDLastSave="0" documentId="13_ncr:1_{59D47807-A1C7-42D6-A255-581207E71AFF}" xr6:coauthVersionLast="47" xr6:coauthVersionMax="47" xr10:uidLastSave="{00000000-0000-0000-0000-000000000000}"/>
  <bookViews>
    <workbookView xWindow="-120" yWindow="-120" windowWidth="29040" windowHeight="15720" xr2:uid="{00000000-000D-0000-FFFF-FFFF00000000}"/>
  </bookViews>
  <sheets>
    <sheet name="入力" sheetId="13" r:id="rId1"/>
    <sheet name="データ" sheetId="14" state="hidden" r:id="rId2"/>
    <sheet name="様式1・様式２" sheetId="4" r:id="rId3"/>
    <sheet name="様式３（再任用）" sheetId="11" r:id="rId4"/>
    <sheet name="様式（非常勤講師用)" sheetId="12" r:id="rId5"/>
    <sheet name="全校一覧" sheetId="10" state="hidden" r:id="rId6"/>
  </sheets>
  <definedNames>
    <definedName name="_xlnm._FilterDatabase" localSheetId="2" hidden="1">データ!$Q$3:$Q$3</definedName>
    <definedName name="_xlnm.Print_Area" localSheetId="5">全校一覧!$A$1:$F$67</definedName>
    <definedName name="_xlnm.Print_Area" localSheetId="4">'様式（非常勤講師用)'!$A$2:$AI$45</definedName>
    <definedName name="_xlnm.Print_Area" localSheetId="2">様式1・様式２!$A$2:$AI$89</definedName>
    <definedName name="_xlnm.Print_Area" localSheetId="3">'様式３（再任用）'!$A$2:$AI$66</definedName>
    <definedName name="図形">INDIRECT(データ!$Q$3)</definedName>
    <definedName name="図形２">INDIRECT(データ!$Q$5)</definedName>
    <definedName name="非表示">データ!$M$3</definedName>
    <definedName name="非表示2">データ!$M$5</definedName>
    <definedName name="表示">データ!$I$3</definedName>
    <definedName name="表示2">データ!$I$5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6" i="11" l="1"/>
  <c r="B45" i="11"/>
  <c r="B40" i="11"/>
  <c r="C54" i="11"/>
  <c r="C52" i="11"/>
  <c r="AA47" i="11"/>
  <c r="X47" i="11"/>
  <c r="T47" i="11"/>
  <c r="AA50" i="11"/>
  <c r="R5" i="14" l="1"/>
  <c r="R3" i="14"/>
  <c r="B20" i="12"/>
  <c r="B33" i="11"/>
  <c r="B28" i="12"/>
  <c r="B27" i="12"/>
  <c r="C76" i="4"/>
  <c r="C74" i="4"/>
  <c r="AA72" i="4"/>
  <c r="C70" i="4"/>
  <c r="C68" i="4"/>
  <c r="C66" i="4"/>
  <c r="Q64" i="4"/>
  <c r="AA61" i="4"/>
  <c r="X61" i="4"/>
  <c r="T61" i="4"/>
  <c r="B60" i="4"/>
  <c r="B59" i="4"/>
  <c r="B58" i="4"/>
  <c r="B53" i="4"/>
  <c r="B42" i="4"/>
  <c r="G22" i="12" l="1"/>
  <c r="G24" i="11"/>
  <c r="B25" i="13"/>
  <c r="G31" i="4"/>
  <c r="D61" i="13" l="1"/>
  <c r="B19" i="11" s="1"/>
  <c r="E61" i="13"/>
  <c r="B19" i="4" s="1"/>
  <c r="F61" i="13"/>
  <c r="G61" i="13"/>
  <c r="H61" i="13"/>
  <c r="I61" i="13"/>
  <c r="J61" i="13"/>
  <c r="K61" i="13"/>
  <c r="L61" i="13"/>
  <c r="M61" i="13"/>
  <c r="N61" i="13"/>
  <c r="O61" i="13"/>
  <c r="P61" i="13"/>
  <c r="Q61" i="13"/>
  <c r="R61" i="13"/>
  <c r="S61" i="13"/>
  <c r="T61" i="13"/>
  <c r="U61" i="13"/>
  <c r="V61" i="13"/>
  <c r="A43" i="13"/>
  <c r="A42" i="13"/>
  <c r="A41" i="13"/>
  <c r="B37" i="13"/>
  <c r="B15" i="13"/>
  <c r="B14" i="13"/>
  <c r="B13" i="13"/>
  <c r="B12" i="13"/>
  <c r="Q5" i="14" l="1"/>
  <c r="Q3" i="14"/>
  <c r="B23" i="11" l="1"/>
  <c r="B39" i="13" l="1"/>
  <c r="C61" i="13" l="1"/>
  <c r="B26" i="12" l="1"/>
  <c r="B25" i="12"/>
  <c r="B24" i="12"/>
  <c r="B23" i="12"/>
  <c r="B22" i="12"/>
  <c r="B21" i="12"/>
  <c r="B32" i="11"/>
  <c r="B31" i="11"/>
  <c r="B30" i="11"/>
  <c r="B29" i="11"/>
  <c r="B28" i="11"/>
  <c r="B27" i="11"/>
  <c r="B26" i="11"/>
  <c r="B25" i="11"/>
  <c r="B24" i="11"/>
  <c r="B22" i="11"/>
  <c r="J21" i="11"/>
  <c r="H21" i="11"/>
  <c r="J20" i="11"/>
  <c r="H20" i="11"/>
  <c r="J19" i="11"/>
  <c r="H19" i="11"/>
  <c r="B41" i="4"/>
  <c r="B40" i="4"/>
  <c r="B39" i="4"/>
  <c r="B38" i="4"/>
  <c r="B37" i="4"/>
  <c r="B36" i="4"/>
  <c r="B35" i="4"/>
  <c r="B34" i="4"/>
  <c r="B33" i="4"/>
  <c r="B32" i="4"/>
  <c r="B31" i="4"/>
  <c r="B30" i="4"/>
  <c r="B29" i="4"/>
  <c r="B28" i="4"/>
  <c r="B27" i="4"/>
  <c r="H26" i="4"/>
  <c r="H25" i="4"/>
  <c r="H24" i="4"/>
  <c r="H23" i="4"/>
  <c r="H22" i="4"/>
  <c r="J21" i="4"/>
  <c r="J20" i="4"/>
  <c r="J19" i="4"/>
  <c r="G18" i="4"/>
  <c r="H21" i="4"/>
  <c r="H19" i="4"/>
  <c r="H20" i="4" l="1"/>
  <c r="B19" i="12" l="1"/>
  <c r="B16" i="4"/>
  <c r="B17" i="4"/>
  <c r="B18" i="4" l="1"/>
  <c r="K20" i="12"/>
  <c r="G28" i="12" l="1"/>
  <c r="D46" i="11" l="1"/>
  <c r="D45" i="11"/>
  <c r="B47" i="11"/>
  <c r="D58" i="4"/>
  <c r="D59" i="4" l="1"/>
  <c r="D60" i="4"/>
  <c r="B18" i="12" l="1"/>
  <c r="R11" i="12"/>
  <c r="R10" i="12"/>
  <c r="I7" i="12"/>
  <c r="B18" i="11"/>
  <c r="B17" i="11"/>
  <c r="R10" i="11"/>
  <c r="R9" i="11"/>
  <c r="I6" i="11"/>
  <c r="T14" i="14"/>
  <c r="U14" i="14"/>
  <c r="V14" i="14"/>
  <c r="W14" i="14"/>
  <c r="X14" i="14"/>
  <c r="X12" i="14"/>
  <c r="W10" i="14"/>
  <c r="X10" i="14"/>
  <c r="T12" i="14"/>
  <c r="U12" i="14"/>
  <c r="V12" i="14"/>
  <c r="W12" i="14"/>
  <c r="V10" i="14"/>
  <c r="U8" i="14"/>
  <c r="V8" i="14"/>
  <c r="W8" i="14"/>
  <c r="X8" i="14"/>
  <c r="T10" i="14"/>
  <c r="U10" i="14"/>
  <c r="T8" i="14"/>
  <c r="R10" i="4" l="1"/>
  <c r="R9" i="4"/>
  <c r="I6" i="4"/>
  <c r="G20" i="12"/>
  <c r="D64" i="13"/>
  <c r="D62" i="13"/>
  <c r="E62" i="13"/>
  <c r="B22" i="4" s="1"/>
  <c r="F62" i="13"/>
  <c r="G62" i="13"/>
  <c r="H62" i="13"/>
  <c r="I62" i="13"/>
  <c r="J62" i="13"/>
  <c r="K62" i="13"/>
  <c r="L62" i="13"/>
  <c r="M62" i="13"/>
  <c r="N62" i="13"/>
  <c r="O62" i="13"/>
  <c r="P62" i="13"/>
  <c r="Q62" i="13"/>
  <c r="R62" i="13"/>
  <c r="S62" i="13"/>
  <c r="T62" i="13"/>
  <c r="U62" i="13"/>
  <c r="V62" i="13"/>
  <c r="D63" i="13"/>
  <c r="E63" i="13"/>
  <c r="B25" i="4" s="1"/>
  <c r="F63" i="13"/>
  <c r="G63" i="13"/>
  <c r="H63" i="13"/>
  <c r="I63" i="13"/>
  <c r="J63" i="13"/>
  <c r="K63" i="13"/>
  <c r="L63" i="13"/>
  <c r="M63" i="13"/>
  <c r="N63" i="13"/>
  <c r="O63" i="13"/>
  <c r="P63" i="13"/>
  <c r="Q63" i="13"/>
  <c r="R63" i="13"/>
  <c r="S63" i="13"/>
  <c r="T63" i="13"/>
  <c r="U63" i="13"/>
  <c r="V63" i="13"/>
  <c r="E64" i="13"/>
  <c r="F64" i="13"/>
  <c r="G64" i="13"/>
  <c r="H64" i="13"/>
  <c r="I64" i="13"/>
  <c r="J64" i="13"/>
  <c r="K64" i="13"/>
  <c r="L64" i="13"/>
  <c r="M64" i="13"/>
  <c r="N64" i="13"/>
  <c r="O64" i="13"/>
  <c r="P64" i="13"/>
  <c r="Q64" i="13"/>
  <c r="R64" i="13"/>
  <c r="S64" i="13"/>
  <c r="T64" i="13"/>
  <c r="U64" i="13"/>
  <c r="V64" i="13"/>
  <c r="D65" i="13"/>
  <c r="C60" i="11" s="1"/>
  <c r="E65" i="13"/>
  <c r="C84" i="4" s="1"/>
  <c r="F65" i="13"/>
  <c r="G65" i="13"/>
  <c r="H65" i="13"/>
  <c r="I65" i="13"/>
  <c r="J65" i="13"/>
  <c r="K65" i="13"/>
  <c r="L65" i="13"/>
  <c r="M65" i="13"/>
  <c r="N65" i="13"/>
  <c r="O65" i="13"/>
  <c r="P65" i="13"/>
  <c r="Q65" i="13"/>
  <c r="R65" i="13"/>
  <c r="S65" i="13"/>
  <c r="T65" i="13"/>
  <c r="U65" i="13"/>
  <c r="V65" i="13"/>
  <c r="C62" i="13"/>
  <c r="C63" i="13"/>
  <c r="C65" i="13"/>
  <c r="C64" i="13"/>
  <c r="AA7" i="12" l="1"/>
  <c r="AC4" i="12"/>
  <c r="I8" i="12"/>
  <c r="G24" i="12"/>
  <c r="G23" i="12"/>
  <c r="AC4" i="11"/>
  <c r="AC4" i="4"/>
  <c r="U29" i="11"/>
  <c r="G26" i="11"/>
  <c r="G25" i="11"/>
  <c r="AA6" i="11"/>
  <c r="AA6" i="4"/>
  <c r="G50" i="4"/>
  <c r="G49" i="4"/>
  <c r="I7" i="4"/>
  <c r="I7" i="11"/>
  <c r="B61" i="4"/>
  <c r="U38" i="4"/>
  <c r="G33" i="4"/>
  <c r="G32" i="4"/>
  <c r="B27" i="13" l="1"/>
  <c r="B26" i="13"/>
  <c r="AA4" i="12" l="1"/>
  <c r="AA4" i="11"/>
  <c r="AA8" i="12" l="1"/>
  <c r="Z6" i="12"/>
  <c r="B6" i="12"/>
  <c r="AA7" i="11"/>
  <c r="Z5" i="11"/>
  <c r="B5" i="11"/>
  <c r="AA7" i="4"/>
  <c r="Z5" i="4"/>
  <c r="B5" i="4"/>
  <c r="AA4" i="4"/>
</calcChain>
</file>

<file path=xl/sharedStrings.xml><?xml version="1.0" encoding="utf-8"?>
<sst xmlns="http://schemas.openxmlformats.org/spreadsheetml/2006/main" count="412" uniqueCount="269">
  <si>
    <t>所属コード</t>
    <rPh sb="0" eb="2">
      <t>ショゾク</t>
    </rPh>
    <phoneticPr fontId="2"/>
  </si>
  <si>
    <t>　様の書類は下記のとおりです。</t>
    <rPh sb="1" eb="2">
      <t>サマ</t>
    </rPh>
    <rPh sb="3" eb="5">
      <t>ショルイ</t>
    </rPh>
    <rPh sb="6" eb="8">
      <t>カキ</t>
    </rPh>
    <phoneticPr fontId="2"/>
  </si>
  <si>
    <t>記</t>
    <rPh sb="0" eb="1">
      <t>キ</t>
    </rPh>
    <phoneticPr fontId="2"/>
  </si>
  <si>
    <t>旅費振込申出書</t>
    <rPh sb="0" eb="2">
      <t>リョヒ</t>
    </rPh>
    <rPh sb="2" eb="4">
      <t>フリコミ</t>
    </rPh>
    <rPh sb="4" eb="7">
      <t>モウシデショ</t>
    </rPh>
    <phoneticPr fontId="2"/>
  </si>
  <si>
    <t>福祉貯金者異動通知書及び関係書類</t>
    <rPh sb="0" eb="2">
      <t>フクシ</t>
    </rPh>
    <rPh sb="2" eb="4">
      <t>チョキン</t>
    </rPh>
    <rPh sb="4" eb="5">
      <t>シャ</t>
    </rPh>
    <rPh sb="5" eb="7">
      <t>イドウ</t>
    </rPh>
    <rPh sb="7" eb="10">
      <t>ツウチショ</t>
    </rPh>
    <rPh sb="10" eb="11">
      <t>オヨ</t>
    </rPh>
    <rPh sb="12" eb="14">
      <t>カンケイ</t>
    </rPh>
    <rPh sb="14" eb="16">
      <t>ショルイ</t>
    </rPh>
    <phoneticPr fontId="2"/>
  </si>
  <si>
    <t>財産形成貯蓄関係書類</t>
    <rPh sb="0" eb="2">
      <t>ザイサン</t>
    </rPh>
    <rPh sb="2" eb="4">
      <t>ケイセイ</t>
    </rPh>
    <rPh sb="4" eb="6">
      <t>チョチク</t>
    </rPh>
    <rPh sb="6" eb="8">
      <t>カンケイ</t>
    </rPh>
    <rPh sb="8" eb="10">
      <t>ショルイ</t>
    </rPh>
    <phoneticPr fontId="2"/>
  </si>
  <si>
    <t>摘 要</t>
    <rPh sb="0" eb="1">
      <t>ツム</t>
    </rPh>
    <rPh sb="2" eb="3">
      <t>ヨウ</t>
    </rPh>
    <phoneticPr fontId="2"/>
  </si>
  <si>
    <t>原　本</t>
    <rPh sb="0" eb="1">
      <t>ハラ</t>
    </rPh>
    <rPh sb="2" eb="3">
      <t>ホン</t>
    </rPh>
    <phoneticPr fontId="2"/>
  </si>
  <si>
    <t>写</t>
    <rPh sb="0" eb="1">
      <t>ウツ</t>
    </rPh>
    <phoneticPr fontId="2"/>
  </si>
  <si>
    <t>原　品</t>
    <rPh sb="0" eb="1">
      <t>ハラ</t>
    </rPh>
    <rPh sb="2" eb="3">
      <t>シナ</t>
    </rPh>
    <phoneticPr fontId="2"/>
  </si>
  <si>
    <t>送　　　　　付　　　　　物</t>
    <phoneticPr fontId="2"/>
  </si>
  <si>
    <t>所属長</t>
    <rPh sb="0" eb="3">
      <t>ショゾクチョウ</t>
    </rPh>
    <phoneticPr fontId="2"/>
  </si>
  <si>
    <t>週休日の振替簿（４月１日を含む割振単位期間分がある該当部分のみ）</t>
    <rPh sb="0" eb="2">
      <t>シュウキュウ</t>
    </rPh>
    <rPh sb="2" eb="3">
      <t>ビ</t>
    </rPh>
    <rPh sb="4" eb="6">
      <t>フリカエ</t>
    </rPh>
    <rPh sb="6" eb="7">
      <t>ボ</t>
    </rPh>
    <rPh sb="9" eb="10">
      <t>ガツ</t>
    </rPh>
    <rPh sb="11" eb="12">
      <t>ニチ</t>
    </rPh>
    <rPh sb="13" eb="14">
      <t>フク</t>
    </rPh>
    <rPh sb="15" eb="17">
      <t>ワリフ</t>
    </rPh>
    <rPh sb="17" eb="19">
      <t>タンイ</t>
    </rPh>
    <rPh sb="19" eb="21">
      <t>キカン</t>
    </rPh>
    <rPh sb="21" eb="22">
      <t>ブン</t>
    </rPh>
    <rPh sb="25" eb="27">
      <t>ガイトウ</t>
    </rPh>
    <rPh sb="27" eb="29">
      <t>ブブン</t>
    </rPh>
    <phoneticPr fontId="2"/>
  </si>
  <si>
    <t>旧姓使用承認通知書　</t>
    <phoneticPr fontId="2"/>
  </si>
  <si>
    <t>※最新の契約書の「写」を添付する。</t>
    <phoneticPr fontId="2"/>
  </si>
  <si>
    <t>給与口座振込申出書</t>
    <rPh sb="0" eb="2">
      <t>キュウヨ</t>
    </rPh>
    <rPh sb="2" eb="4">
      <t>コウザ</t>
    </rPh>
    <rPh sb="4" eb="6">
      <t>フリコミ</t>
    </rPh>
    <rPh sb="6" eb="9">
      <t>モウシデショ</t>
    </rPh>
    <phoneticPr fontId="2"/>
  </si>
  <si>
    <t>「原本※」を新所属に送付した書類については、「写」を旧所属に保管してください。</t>
    <rPh sb="1" eb="3">
      <t>ゲンポン</t>
    </rPh>
    <rPh sb="6" eb="7">
      <t>シン</t>
    </rPh>
    <rPh sb="7" eb="9">
      <t>ショゾク</t>
    </rPh>
    <rPh sb="10" eb="12">
      <t>ソウフ</t>
    </rPh>
    <rPh sb="14" eb="16">
      <t>ショルイ</t>
    </rPh>
    <rPh sb="23" eb="24">
      <t>ウツ</t>
    </rPh>
    <rPh sb="26" eb="27">
      <t>キュウ</t>
    </rPh>
    <rPh sb="27" eb="29">
      <t>ショゾク</t>
    </rPh>
    <rPh sb="30" eb="32">
      <t>ホカン</t>
    </rPh>
    <phoneticPr fontId="2"/>
  </si>
  <si>
    <t>原本※</t>
    <rPh sb="0" eb="1">
      <t>ハラ</t>
    </rPh>
    <rPh sb="1" eb="2">
      <t>ホン</t>
    </rPh>
    <phoneticPr fontId="2"/>
  </si>
  <si>
    <t>（注１）</t>
    <rPh sb="1" eb="2">
      <t>チュウ</t>
    </rPh>
    <phoneticPr fontId="2"/>
  </si>
  <si>
    <t>　</t>
    <phoneticPr fontId="2"/>
  </si>
  <si>
    <t>氏名ゴム印　</t>
    <rPh sb="0" eb="2">
      <t>シメイ</t>
    </rPh>
    <rPh sb="4" eb="5">
      <t>イン</t>
    </rPh>
    <phoneticPr fontId="2"/>
  </si>
  <si>
    <t>（注２）</t>
    <rPh sb="1" eb="2">
      <t>チュウ</t>
    </rPh>
    <phoneticPr fontId="2"/>
  </si>
  <si>
    <t>所属名</t>
    <phoneticPr fontId="2"/>
  </si>
  <si>
    <t>所属コード</t>
    <phoneticPr fontId="2"/>
  </si>
  <si>
    <t>学校名</t>
    <rPh sb="0" eb="2">
      <t>ガッコウ</t>
    </rPh>
    <rPh sb="2" eb="3">
      <t>メイ</t>
    </rPh>
    <phoneticPr fontId="2"/>
  </si>
  <si>
    <t>確認</t>
    <rPh sb="0" eb="2">
      <t>カクニン</t>
    </rPh>
    <phoneticPr fontId="2"/>
  </si>
  <si>
    <t>５　その他　（給与データ登録等に必要と思われること）</t>
    <phoneticPr fontId="2"/>
  </si>
  <si>
    <t>該当なし</t>
    <rPh sb="0" eb="2">
      <t>ガイトウ</t>
    </rPh>
    <phoneticPr fontId="2"/>
  </si>
  <si>
    <t>氏　名</t>
    <phoneticPr fontId="2"/>
  </si>
  <si>
    <t>職員番号</t>
    <phoneticPr fontId="2"/>
  </si>
  <si>
    <t>該当なしの場合、○を付す。
以下同じ</t>
    <rPh sb="0" eb="2">
      <t>ガイトウ</t>
    </rPh>
    <rPh sb="5" eb="7">
      <t>バアイ</t>
    </rPh>
    <rPh sb="10" eb="11">
      <t>フ</t>
    </rPh>
    <rPh sb="14" eb="16">
      <t>イカ</t>
    </rPh>
    <rPh sb="16" eb="17">
      <t>オナ</t>
    </rPh>
    <phoneticPr fontId="2"/>
  </si>
  <si>
    <t>←</t>
    <phoneticPr fontId="2"/>
  </si>
  <si>
    <r>
      <t>４　通勤手当</t>
    </r>
    <r>
      <rPr>
        <sz val="10"/>
        <rFont val="HG丸ｺﾞｼｯｸM-PRO"/>
        <family val="3"/>
        <charset val="128"/>
      </rPr>
      <t>　（３月現在の公共交通機関利用者の区間および６ヶ月定期の金額）</t>
    </r>
    <phoneticPr fontId="2"/>
  </si>
  <si>
    <t>組合員マスター内容カード（直近のカードのみ）</t>
    <rPh sb="0" eb="3">
      <t>クミアイイン</t>
    </rPh>
    <rPh sb="7" eb="9">
      <t>ナイヨウ</t>
    </rPh>
    <rPh sb="13" eb="15">
      <t>チョッキン</t>
    </rPh>
    <phoneticPr fontId="2"/>
  </si>
  <si>
    <t>厚生諸費の口座振替払に関する届出書　・　口座振替手数料の負担承諾書</t>
    <rPh sb="0" eb="2">
      <t>コウセイ</t>
    </rPh>
    <rPh sb="2" eb="4">
      <t>ショヒ</t>
    </rPh>
    <rPh sb="5" eb="7">
      <t>コウザ</t>
    </rPh>
    <rPh sb="7" eb="9">
      <t>フリカエ</t>
    </rPh>
    <rPh sb="9" eb="10">
      <t>ハラ</t>
    </rPh>
    <rPh sb="11" eb="12">
      <t>カン</t>
    </rPh>
    <rPh sb="14" eb="17">
      <t>トドケデショ</t>
    </rPh>
    <rPh sb="20" eb="22">
      <t>コウザ</t>
    </rPh>
    <rPh sb="22" eb="24">
      <t>フリカエ</t>
    </rPh>
    <rPh sb="24" eb="27">
      <t>テスウリョウ</t>
    </rPh>
    <rPh sb="28" eb="30">
      <t>フタン</t>
    </rPh>
    <rPh sb="30" eb="33">
      <t>ショウダクショ</t>
    </rPh>
    <phoneticPr fontId="2"/>
  </si>
  <si>
    <t>（</t>
    <phoneticPr fontId="2"/>
  </si>
  <si>
    <t>）扶養手当認定簿 　※平成29年３月末以前の認定簿（紙）がある場合</t>
    <phoneticPr fontId="2"/>
  </si>
  <si>
    <t>）扶養親族届（証明書類を含む）「写」</t>
    <phoneticPr fontId="2"/>
  </si>
  <si>
    <t>）共同扶養する子に関する申告書（扶養に関する証明書）　　　　　　　　　</t>
    <phoneticPr fontId="2"/>
  </si>
  <si>
    <t>令和</t>
    <rPh sb="0" eb="2">
      <t>レイワ</t>
    </rPh>
    <phoneticPr fontId="2"/>
  </si>
  <si>
    <t>年 3月 31日</t>
    <rPh sb="0" eb="1">
      <t>ネン</t>
    </rPh>
    <rPh sb="3" eb="4">
      <t>ガツ</t>
    </rPh>
    <rPh sb="7" eb="8">
      <t>ニチ</t>
    </rPh>
    <phoneticPr fontId="2"/>
  </si>
  <si>
    <t>）住居手当認定簿※平成29年３月末以前の認定簿（紙）がある場合</t>
    <phoneticPr fontId="2"/>
  </si>
  <si>
    <t>）住居届（証明書類を含む）「写」</t>
    <phoneticPr fontId="2"/>
  </si>
  <si>
    <t>給与所得者の保険料控除申告書</t>
    <phoneticPr fontId="2"/>
  </si>
  <si>
    <t>送付目録（海部地区版）</t>
    <rPh sb="0" eb="2">
      <t>ソウフ</t>
    </rPh>
    <rPh sb="2" eb="4">
      <t>モクロク</t>
    </rPh>
    <rPh sb="5" eb="7">
      <t>アマ</t>
    </rPh>
    <rPh sb="7" eb="9">
      <t>チク</t>
    </rPh>
    <rPh sb="9" eb="10">
      <t>バン</t>
    </rPh>
    <phoneticPr fontId="2"/>
  </si>
  <si>
    <t>　　　※ 該当の場合、○を付ける</t>
    <rPh sb="5" eb="7">
      <t>ガイトウ</t>
    </rPh>
    <rPh sb="8" eb="10">
      <t>バアイ</t>
    </rPh>
    <rPh sb="13" eb="14">
      <t>ツ</t>
    </rPh>
    <phoneticPr fontId="2"/>
  </si>
  <si>
    <t>臨任⇒正規職員の場合、３月分の実績払いの給与（４月支給）の有無</t>
    <phoneticPr fontId="2"/>
  </si>
  <si>
    <t>例：</t>
    <phoneticPr fontId="2"/>
  </si>
  <si>
    <t xml:space="preserve"> 時間</t>
  </si>
  <si>
    <t>日（</t>
    <phoneticPr fontId="2"/>
  </si>
  <si>
    <t>分）</t>
    <phoneticPr fontId="2"/>
  </si>
  <si>
    <t>所 属 異 動 者 諸 手 当 一 覧　（海部地区版）</t>
    <rPh sb="21" eb="23">
      <t>アマ</t>
    </rPh>
    <rPh sb="23" eb="25">
      <t>チク</t>
    </rPh>
    <rPh sb="25" eb="26">
      <t>バン</t>
    </rPh>
    <phoneticPr fontId="2"/>
  </si>
  <si>
    <t>職員健康診断票</t>
    <rPh sb="0" eb="2">
      <t>ショクイン</t>
    </rPh>
    <rPh sb="2" eb="4">
      <t>ケンコウ</t>
    </rPh>
    <rPh sb="4" eb="6">
      <t>シンダン</t>
    </rPh>
    <rPh sb="6" eb="7">
      <t>ヒョウ</t>
    </rPh>
    <phoneticPr fontId="2"/>
  </si>
  <si>
    <r>
      <t xml:space="preserve">様式２
</t>
    </r>
    <r>
      <rPr>
        <b/>
        <sz val="10"/>
        <rFont val="HG丸ｺﾞｼｯｸM-PRO"/>
        <family val="3"/>
        <charset val="128"/>
      </rPr>
      <t>（封筒の中に入れる）</t>
    </r>
    <rPh sb="0" eb="2">
      <t>ヨウシキ</t>
    </rPh>
    <phoneticPr fontId="2"/>
  </si>
  <si>
    <t>再任用職員関係書類送付目録（海部地区版）</t>
    <rPh sb="0" eb="1">
      <t>サイ</t>
    </rPh>
    <rPh sb="1" eb="3">
      <t>ニンヨウ</t>
    </rPh>
    <rPh sb="3" eb="5">
      <t>ショクイン</t>
    </rPh>
    <rPh sb="5" eb="7">
      <t>カンケイ</t>
    </rPh>
    <rPh sb="7" eb="9">
      <t>ショルイ</t>
    </rPh>
    <rPh sb="9" eb="11">
      <t>ソウフ</t>
    </rPh>
    <rPh sb="11" eb="13">
      <t>モクロク</t>
    </rPh>
    <rPh sb="14" eb="16">
      <t>アマ</t>
    </rPh>
    <rPh sb="16" eb="18">
      <t>チク</t>
    </rPh>
    <rPh sb="18" eb="19">
      <t>バン</t>
    </rPh>
    <phoneticPr fontId="2"/>
  </si>
  <si>
    <t>送付物について（送付する書類には○を付す）</t>
    <rPh sb="18" eb="19">
      <t>フ</t>
    </rPh>
    <phoneticPr fontId="2"/>
  </si>
  <si>
    <t>１　給料の調整額について</t>
    <phoneticPr fontId="2"/>
  </si>
  <si>
    <t>１　送付物について（送付する書類には○を付す）</t>
    <rPh sb="20" eb="21">
      <t>フ</t>
    </rPh>
    <phoneticPr fontId="2"/>
  </si>
  <si>
    <t>２　給料の調整額について</t>
    <phoneticPr fontId="2"/>
  </si>
  <si>
    <t>福祉貯金者異動通知書及び関係書類　（再任用更新の場合のみ）</t>
    <rPh sb="0" eb="2">
      <t>フクシ</t>
    </rPh>
    <rPh sb="2" eb="4">
      <t>チョキン</t>
    </rPh>
    <rPh sb="4" eb="5">
      <t>シャ</t>
    </rPh>
    <rPh sb="5" eb="7">
      <t>イドウ</t>
    </rPh>
    <rPh sb="7" eb="10">
      <t>ツウチショ</t>
    </rPh>
    <rPh sb="10" eb="11">
      <t>オヨ</t>
    </rPh>
    <rPh sb="12" eb="14">
      <t>カンケイ</t>
    </rPh>
    <rPh sb="14" eb="16">
      <t>ショルイ</t>
    </rPh>
    <rPh sb="18" eb="19">
      <t>サイ</t>
    </rPh>
    <rPh sb="19" eb="21">
      <t>ニンヨウ</t>
    </rPh>
    <rPh sb="21" eb="23">
      <t>コウシン</t>
    </rPh>
    <rPh sb="24" eb="26">
      <t>バアイ</t>
    </rPh>
    <phoneticPr fontId="2"/>
  </si>
  <si>
    <t>個人別人事給与明細書（マスタープリント）</t>
    <rPh sb="0" eb="2">
      <t>コジン</t>
    </rPh>
    <rPh sb="2" eb="3">
      <t>ベツ</t>
    </rPh>
    <rPh sb="3" eb="5">
      <t>ジンジ</t>
    </rPh>
    <rPh sb="5" eb="7">
      <t>キュウヨ</t>
    </rPh>
    <rPh sb="7" eb="10">
      <t>メイサイショ</t>
    </rPh>
    <phoneticPr fontId="2"/>
  </si>
  <si>
    <t>正規から再任用職員として任用される際には職員番号が変更されるので、新所属で新職員番号に修正してください。</t>
    <phoneticPr fontId="2"/>
  </si>
  <si>
    <t>厚生諸費の口座振替払に関する届出書
口座振替手数料の負担承諾書</t>
    <rPh sb="0" eb="2">
      <t>コウセイ</t>
    </rPh>
    <rPh sb="2" eb="4">
      <t>ショヒ</t>
    </rPh>
    <rPh sb="5" eb="7">
      <t>コウザ</t>
    </rPh>
    <rPh sb="7" eb="9">
      <t>フリカエ</t>
    </rPh>
    <rPh sb="9" eb="10">
      <t>ハラ</t>
    </rPh>
    <rPh sb="11" eb="12">
      <t>カン</t>
    </rPh>
    <rPh sb="14" eb="17">
      <t>トドケデショ</t>
    </rPh>
    <phoneticPr fontId="2"/>
  </si>
  <si>
    <t>様</t>
    <rPh sb="0" eb="1">
      <t>サマ</t>
    </rPh>
    <phoneticPr fontId="2"/>
  </si>
  <si>
    <t>このことについて、貴校に転任の</t>
    <phoneticPr fontId="2"/>
  </si>
  <si>
    <t>※不確定の場合4月1日以降でも可</t>
    <phoneticPr fontId="2"/>
  </si>
  <si>
    <t>　　３月３１日現在、特別支援学級・通級学級を担当し、給料の調整額が支給されている</t>
    <rPh sb="10" eb="12">
      <t>トクベツ</t>
    </rPh>
    <rPh sb="12" eb="14">
      <t>シエン</t>
    </rPh>
    <rPh sb="14" eb="16">
      <t>ガッキュウ</t>
    </rPh>
    <rPh sb="17" eb="19">
      <t>ツウキュウ</t>
    </rPh>
    <rPh sb="19" eb="21">
      <t>ガッキュウ</t>
    </rPh>
    <rPh sb="22" eb="24">
      <t>タントウ</t>
    </rPh>
    <rPh sb="26" eb="28">
      <t>キュウリョウ</t>
    </rPh>
    <rPh sb="29" eb="31">
      <t>チョウセイ</t>
    </rPh>
    <rPh sb="31" eb="32">
      <t>ガク</t>
    </rPh>
    <rPh sb="33" eb="35">
      <t>シキュウ</t>
    </rPh>
    <phoneticPr fontId="2"/>
  </si>
  <si>
    <t>記</t>
    <phoneticPr fontId="2"/>
  </si>
  <si>
    <t>「写」</t>
    <rPh sb="1" eb="2">
      <t>シャ</t>
    </rPh>
    <phoneticPr fontId="2"/>
  </si>
  <si>
    <t>・就職予定の扶養親族名</t>
    <phoneticPr fontId="2"/>
  </si>
  <si>
    <t>３　手続きが必要な扶養親族名</t>
    <phoneticPr fontId="2"/>
  </si>
  <si>
    <t>・その他</t>
    <rPh sb="3" eb="4">
      <t>ホカ</t>
    </rPh>
    <phoneticPr fontId="2"/>
  </si>
  <si>
    <t>給与所得者の基礎控除・配偶者控除等・所得金額調整控除申告書</t>
    <rPh sb="0" eb="2">
      <t>キュウヨ</t>
    </rPh>
    <rPh sb="2" eb="4">
      <t>ショトク</t>
    </rPh>
    <rPh sb="4" eb="5">
      <t>シャ</t>
    </rPh>
    <rPh sb="8" eb="10">
      <t>コウジョ</t>
    </rPh>
    <rPh sb="14" eb="16">
      <t>コウジョ</t>
    </rPh>
    <rPh sb="16" eb="17">
      <t>トウ</t>
    </rPh>
    <rPh sb="24" eb="26">
      <t>コウジョ</t>
    </rPh>
    <phoneticPr fontId="2"/>
  </si>
  <si>
    <t>非常勤講師用</t>
    <phoneticPr fontId="2"/>
  </si>
  <si>
    <t>（任意）</t>
  </si>
  <si>
    <t>最新の個人別人事給与明細書（マスタープリント）</t>
    <rPh sb="0" eb="2">
      <t>サイシン</t>
    </rPh>
    <rPh sb="3" eb="5">
      <t>コジン</t>
    </rPh>
    <rPh sb="5" eb="6">
      <t>ベツ</t>
    </rPh>
    <rPh sb="6" eb="8">
      <t>ジンジ</t>
    </rPh>
    <rPh sb="8" eb="10">
      <t>キュウヨ</t>
    </rPh>
    <rPh sb="10" eb="13">
      <t>メイサイショ</t>
    </rPh>
    <phoneticPr fontId="2"/>
  </si>
  <si>
    <t>（任意）</t>
    <phoneticPr fontId="2"/>
  </si>
  <si>
    <t>（注2）</t>
    <rPh sb="1" eb="2">
      <t>チュウ</t>
    </rPh>
    <phoneticPr fontId="2"/>
  </si>
  <si>
    <t>雇用保険被保険者資格喪失届・加入期間中の辞令の写（離職票希望時に必要なため）</t>
    <rPh sb="0" eb="2">
      <t>コヨウ</t>
    </rPh>
    <rPh sb="2" eb="4">
      <t>ホケン</t>
    </rPh>
    <rPh sb="4" eb="8">
      <t>ヒホケンシャ</t>
    </rPh>
    <rPh sb="8" eb="10">
      <t>シカク</t>
    </rPh>
    <rPh sb="10" eb="13">
      <t>ソウシツトドケ</t>
    </rPh>
    <rPh sb="14" eb="16">
      <t>カニュウ</t>
    </rPh>
    <rPh sb="16" eb="18">
      <t>キカン</t>
    </rPh>
    <rPh sb="18" eb="19">
      <t>チュウ</t>
    </rPh>
    <rPh sb="20" eb="22">
      <t>ジレイ</t>
    </rPh>
    <rPh sb="23" eb="24">
      <t>ウツ</t>
    </rPh>
    <rPh sb="30" eb="31">
      <t>ジ</t>
    </rPh>
    <rPh sb="32" eb="34">
      <t>ヒツヨウ</t>
    </rPh>
    <phoneticPr fontId="2"/>
  </si>
  <si>
    <t>【雇用保険加入者の場合】
雇用保険被保険者資格喪失届
加入期間中の辞令の写（離職票希望時に必要なため）
勤務条件明示書の写</t>
    <rPh sb="1" eb="3">
      <t>コヨウ</t>
    </rPh>
    <rPh sb="3" eb="5">
      <t>ホケン</t>
    </rPh>
    <rPh sb="5" eb="8">
      <t>カニュウシャ</t>
    </rPh>
    <rPh sb="9" eb="11">
      <t>バアイ</t>
    </rPh>
    <rPh sb="13" eb="15">
      <t>コヨウ</t>
    </rPh>
    <rPh sb="15" eb="17">
      <t>ホケン</t>
    </rPh>
    <rPh sb="17" eb="21">
      <t>ヒホケンシャ</t>
    </rPh>
    <rPh sb="21" eb="23">
      <t>シカク</t>
    </rPh>
    <rPh sb="23" eb="26">
      <t>ソウシツトドケ</t>
    </rPh>
    <rPh sb="27" eb="29">
      <t>カニュウ</t>
    </rPh>
    <rPh sb="29" eb="31">
      <t>キカン</t>
    </rPh>
    <rPh sb="31" eb="32">
      <t>チュウ</t>
    </rPh>
    <rPh sb="33" eb="35">
      <t>ジレイ</t>
    </rPh>
    <rPh sb="36" eb="37">
      <t>ウツ</t>
    </rPh>
    <rPh sb="43" eb="44">
      <t>ジ</t>
    </rPh>
    <rPh sb="45" eb="47">
      <t>ヒツヨウ</t>
    </rPh>
    <phoneticPr fontId="2"/>
  </si>
  <si>
    <t>営利企業等従事許可通知書</t>
  </si>
  <si>
    <t>新所属</t>
    <rPh sb="0" eb="1">
      <t>シン</t>
    </rPh>
    <rPh sb="1" eb="3">
      <t>ショゾク</t>
    </rPh>
    <phoneticPr fontId="2"/>
  </si>
  <si>
    <t>現所属</t>
    <rPh sb="0" eb="1">
      <t>ゲン</t>
    </rPh>
    <rPh sb="1" eb="3">
      <t>ショゾク</t>
    </rPh>
    <phoneticPr fontId="2"/>
  </si>
  <si>
    <t>津島市立西小</t>
  </si>
  <si>
    <t>愛西市立佐織西中</t>
  </si>
  <si>
    <t>愛西市立立田中</t>
  </si>
  <si>
    <t>愛西市立永和中</t>
  </si>
  <si>
    <t>津島市立北小</t>
  </si>
  <si>
    <t>津島市立神守小</t>
  </si>
  <si>
    <t>津島市立高台寺小</t>
  </si>
  <si>
    <t>津島市立神島田小</t>
  </si>
  <si>
    <t>津島市立藤浪中</t>
  </si>
  <si>
    <t>津島市立神守中</t>
  </si>
  <si>
    <t>津島市立暁中</t>
  </si>
  <si>
    <t>あま市立伊福小</t>
  </si>
  <si>
    <t>あま市立秋竹小</t>
  </si>
  <si>
    <t>あま市立美和小</t>
  </si>
  <si>
    <t>あま市立正則小</t>
  </si>
  <si>
    <t>あま市立篠田小</t>
  </si>
  <si>
    <t>あま市立美和東小</t>
  </si>
  <si>
    <t>あま市立甚目寺小</t>
  </si>
  <si>
    <t>あま市立甚目寺南小</t>
  </si>
  <si>
    <t>あま市立甚目寺東小</t>
  </si>
  <si>
    <t>あま市立甚目寺西小</t>
  </si>
  <si>
    <t>あま市立七宝中</t>
  </si>
  <si>
    <t>あま市立美和中</t>
  </si>
  <si>
    <t>あま市立甚目寺中</t>
  </si>
  <si>
    <t>あま市立甚目寺南中</t>
  </si>
  <si>
    <t>大治町立大治南小</t>
  </si>
  <si>
    <t>大治町立大治西小</t>
  </si>
  <si>
    <t>蟹江町立蟹江小</t>
  </si>
  <si>
    <t>蟹江町立舟入小</t>
  </si>
  <si>
    <t>蟹江町立須西小</t>
  </si>
  <si>
    <t>蟹江町立新蟹江小</t>
  </si>
  <si>
    <t>蟹江町立学戸小</t>
  </si>
  <si>
    <t>蟹江町立蟹江中</t>
  </si>
  <si>
    <t>蟹江町立蟹江北中</t>
  </si>
  <si>
    <t>飛島村立飛島学園(前期)</t>
  </si>
  <si>
    <t>飛島村立飛島学園(後期)</t>
  </si>
  <si>
    <t>弥富市立弥生小</t>
  </si>
  <si>
    <t>弥富市立桜小</t>
  </si>
  <si>
    <t>弥富市立大藤小</t>
  </si>
  <si>
    <t>弥富市立栄南小</t>
  </si>
  <si>
    <t>弥富市立白鳥小</t>
  </si>
  <si>
    <t>弥富市立十四山東部小</t>
  </si>
  <si>
    <t>弥富市立十四山西部小</t>
  </si>
  <si>
    <t>弥富市立日の出小</t>
  </si>
  <si>
    <t>弥富市立十四山中</t>
  </si>
  <si>
    <t>弥富市立弥富中</t>
  </si>
  <si>
    <t>弥富市立弥富北中</t>
  </si>
  <si>
    <t>愛西市立永和小</t>
  </si>
  <si>
    <t>愛西市立市江小</t>
  </si>
  <si>
    <t>愛西市立佐屋小</t>
  </si>
  <si>
    <t>愛西市立佐屋西小</t>
  </si>
  <si>
    <t>愛西市立立田南部小</t>
  </si>
  <si>
    <t>愛西市立立田北部小</t>
  </si>
  <si>
    <t>愛西市立八輪小</t>
  </si>
  <si>
    <t>愛西市立開治小</t>
  </si>
  <si>
    <t>愛西市立北河田小</t>
  </si>
  <si>
    <t>愛西市立勝幡小</t>
  </si>
  <si>
    <t>愛西市立草平小</t>
  </si>
  <si>
    <t>愛西市立西川端小</t>
  </si>
  <si>
    <t>愛西市立佐屋中</t>
  </si>
  <si>
    <t>愛西市立八開中</t>
  </si>
  <si>
    <t>愛西市立佐織中</t>
  </si>
  <si>
    <t>大治町立大治中</t>
    <phoneticPr fontId="1" type="Hiragana" alignment="distributed"/>
  </si>
  <si>
    <t>大治町立大治小</t>
    <phoneticPr fontId="1" type="Hiragana" alignment="distributed"/>
  </si>
  <si>
    <t>あま市立七宝北中</t>
    <phoneticPr fontId="1" type="Hiragana" alignment="distributed"/>
  </si>
  <si>
    <t>あま市立七宝小</t>
    <phoneticPr fontId="1" type="Hiragana" alignment="distributed"/>
  </si>
  <si>
    <t>津島市立天王中</t>
    <phoneticPr fontId="1" type="Hiragana" alignment="distributed"/>
  </si>
  <si>
    <t>あま市立宝小</t>
    <phoneticPr fontId="1" type="Hiragana" alignment="distributed"/>
  </si>
  <si>
    <t>津島市立南小</t>
    <phoneticPr fontId="1" type="Hiragana" alignment="distributed"/>
  </si>
  <si>
    <t>津島市立東小</t>
    <phoneticPr fontId="1" type="Hiragana" alignment="distributed"/>
  </si>
  <si>
    <t>津島市立蛭間小</t>
    <phoneticPr fontId="1" type="Hiragana" alignment="distributed"/>
  </si>
  <si>
    <t>氏名</t>
    <rPh sb="0" eb="2">
      <t>シメイ</t>
    </rPh>
    <phoneticPr fontId="2"/>
  </si>
  <si>
    <t>新所属</t>
    <rPh sb="0" eb="3">
      <t>シンショゾク</t>
    </rPh>
    <phoneticPr fontId="2"/>
  </si>
  <si>
    <t>旧姓使用承認通知書</t>
    <rPh sb="0" eb="2">
      <t>キュウセイ</t>
    </rPh>
    <rPh sb="2" eb="4">
      <t>シヨウ</t>
    </rPh>
    <rPh sb="4" eb="6">
      <t>ショウニン</t>
    </rPh>
    <rPh sb="6" eb="9">
      <t>ツウチショ</t>
    </rPh>
    <phoneticPr fontId="2"/>
  </si>
  <si>
    <t>扶養手当</t>
    <rPh sb="0" eb="2">
      <t>フヨウ</t>
    </rPh>
    <rPh sb="2" eb="4">
      <t>テアテ</t>
    </rPh>
    <phoneticPr fontId="2"/>
  </si>
  <si>
    <t>扶養手当認定簿</t>
    <rPh sb="0" eb="2">
      <t>フヨウ</t>
    </rPh>
    <rPh sb="2" eb="4">
      <t>テアテ</t>
    </rPh>
    <rPh sb="4" eb="6">
      <t>ニンテイ</t>
    </rPh>
    <rPh sb="6" eb="7">
      <t>ボ</t>
    </rPh>
    <phoneticPr fontId="2"/>
  </si>
  <si>
    <t>扶養親族届</t>
    <rPh sb="0" eb="2">
      <t>フヨウ</t>
    </rPh>
    <rPh sb="2" eb="4">
      <t>シンゾク</t>
    </rPh>
    <rPh sb="4" eb="5">
      <t>トドケ</t>
    </rPh>
    <phoneticPr fontId="2"/>
  </si>
  <si>
    <t>共同扶養する子に関する証明書</t>
    <rPh sb="0" eb="2">
      <t>キョウドウ</t>
    </rPh>
    <rPh sb="2" eb="4">
      <t>フヨウ</t>
    </rPh>
    <rPh sb="6" eb="7">
      <t>コ</t>
    </rPh>
    <rPh sb="8" eb="9">
      <t>カン</t>
    </rPh>
    <rPh sb="11" eb="14">
      <t>ショウメイショ</t>
    </rPh>
    <phoneticPr fontId="2"/>
  </si>
  <si>
    <t>住居手当</t>
    <rPh sb="0" eb="4">
      <t>ジュウキョテアテ</t>
    </rPh>
    <phoneticPr fontId="2"/>
  </si>
  <si>
    <t>5-1</t>
    <phoneticPr fontId="2"/>
  </si>
  <si>
    <t>5-2</t>
    <phoneticPr fontId="2"/>
  </si>
  <si>
    <t>住居手当認定簿</t>
    <rPh sb="0" eb="2">
      <t>ジュウキョ</t>
    </rPh>
    <rPh sb="2" eb="4">
      <t>テアテ</t>
    </rPh>
    <rPh sb="4" eb="6">
      <t>ニンテイ</t>
    </rPh>
    <rPh sb="6" eb="7">
      <t>ボ</t>
    </rPh>
    <phoneticPr fontId="2"/>
  </si>
  <si>
    <t>住居届</t>
    <rPh sb="0" eb="2">
      <t>ジュウキョ</t>
    </rPh>
    <rPh sb="2" eb="3">
      <t>トドケ</t>
    </rPh>
    <phoneticPr fontId="2"/>
  </si>
  <si>
    <t>営利企業等従事許可通知書</t>
    <rPh sb="0" eb="2">
      <t>エイリ</t>
    </rPh>
    <rPh sb="2" eb="4">
      <t>キギョウ</t>
    </rPh>
    <rPh sb="4" eb="5">
      <t>トウ</t>
    </rPh>
    <rPh sb="5" eb="7">
      <t>ジュウジ</t>
    </rPh>
    <rPh sb="7" eb="9">
      <t>キョカ</t>
    </rPh>
    <rPh sb="9" eb="12">
      <t>ツウチショ</t>
    </rPh>
    <phoneticPr fontId="2"/>
  </si>
  <si>
    <t>週休日の振替簿</t>
    <rPh sb="0" eb="2">
      <t>シュウキュウ</t>
    </rPh>
    <rPh sb="2" eb="3">
      <t>ビ</t>
    </rPh>
    <rPh sb="4" eb="6">
      <t>フリカエ</t>
    </rPh>
    <rPh sb="6" eb="7">
      <t>ボ</t>
    </rPh>
    <phoneticPr fontId="2"/>
  </si>
  <si>
    <t>氏名ゴム印</t>
    <rPh sb="0" eb="2">
      <t>シメイ</t>
    </rPh>
    <rPh sb="4" eb="5">
      <t>イン</t>
    </rPh>
    <phoneticPr fontId="2"/>
  </si>
  <si>
    <t>年度末異動書類</t>
    <rPh sb="0" eb="3">
      <t>ネンドマツ</t>
    </rPh>
    <rPh sb="3" eb="5">
      <t>イドウ</t>
    </rPh>
    <rPh sb="5" eb="7">
      <t>ショルイ</t>
    </rPh>
    <phoneticPr fontId="2"/>
  </si>
  <si>
    <t>組合員マスター内容カード</t>
    <rPh sb="0" eb="3">
      <t>クミアイイン</t>
    </rPh>
    <rPh sb="7" eb="9">
      <t>ナイヨウ</t>
    </rPh>
    <phoneticPr fontId="2"/>
  </si>
  <si>
    <t>非常勤講師のみ</t>
    <rPh sb="0" eb="3">
      <t>ヒジョウキン</t>
    </rPh>
    <rPh sb="3" eb="5">
      <t>コウシ</t>
    </rPh>
    <phoneticPr fontId="2"/>
  </si>
  <si>
    <t>その他</t>
    <rPh sb="2" eb="3">
      <t>タ</t>
    </rPh>
    <phoneticPr fontId="2"/>
  </si>
  <si>
    <t>日</t>
    <rPh sb="0" eb="1">
      <t>ニチ</t>
    </rPh>
    <phoneticPr fontId="2"/>
  </si>
  <si>
    <t>分</t>
    <rPh sb="0" eb="1">
      <t>フン</t>
    </rPh>
    <phoneticPr fontId="2"/>
  </si>
  <si>
    <t>時間</t>
    <rPh sb="0" eb="2">
      <t>ジカン</t>
    </rPh>
    <phoneticPr fontId="2"/>
  </si>
  <si>
    <t>手続きが必要な扶養親族</t>
    <rPh sb="0" eb="2">
      <t>テツヅ</t>
    </rPh>
    <rPh sb="4" eb="6">
      <t>ヒツヨウ</t>
    </rPh>
    <rPh sb="7" eb="9">
      <t>フヨウ</t>
    </rPh>
    <rPh sb="9" eb="11">
      <t>シンゾク</t>
    </rPh>
    <phoneticPr fontId="2"/>
  </si>
  <si>
    <t>就職予定の扶養親族名</t>
    <rPh sb="0" eb="2">
      <t>シュウショク</t>
    </rPh>
    <rPh sb="2" eb="4">
      <t>ヨテイ</t>
    </rPh>
    <rPh sb="5" eb="7">
      <t>フヨウ</t>
    </rPh>
    <rPh sb="7" eb="9">
      <t>シンゾク</t>
    </rPh>
    <rPh sb="9" eb="10">
      <t>メイ</t>
    </rPh>
    <phoneticPr fontId="2"/>
  </si>
  <si>
    <t>認定替え予定の扶養親族名</t>
    <rPh sb="0" eb="2">
      <t>ニンテイ</t>
    </rPh>
    <rPh sb="2" eb="3">
      <t>ガ</t>
    </rPh>
    <rPh sb="4" eb="6">
      <t>ヨテイ</t>
    </rPh>
    <rPh sb="7" eb="9">
      <t>フヨウ</t>
    </rPh>
    <rPh sb="9" eb="11">
      <t>シンゾク</t>
    </rPh>
    <rPh sb="11" eb="12">
      <t>メイ</t>
    </rPh>
    <phoneticPr fontId="2"/>
  </si>
  <si>
    <t>2号へ</t>
    <rPh sb="1" eb="2">
      <t>ゴウ</t>
    </rPh>
    <phoneticPr fontId="2"/>
  </si>
  <si>
    <t>3号へ</t>
    <rPh sb="1" eb="2">
      <t>ゴウ</t>
    </rPh>
    <phoneticPr fontId="2"/>
  </si>
  <si>
    <t>給与データ登録に必要と思われること</t>
    <rPh sb="0" eb="2">
      <t>キュウヨ</t>
    </rPh>
    <rPh sb="5" eb="7">
      <t>トウロク</t>
    </rPh>
    <rPh sb="8" eb="10">
      <t>ヒツヨウ</t>
    </rPh>
    <rPh sb="11" eb="12">
      <t>オモ</t>
    </rPh>
    <phoneticPr fontId="2"/>
  </si>
  <si>
    <t>非常勤</t>
    <rPh sb="0" eb="3">
      <t>ヒジョウキン</t>
    </rPh>
    <phoneticPr fontId="2"/>
  </si>
  <si>
    <t>（</t>
    <phoneticPr fontId="2"/>
  </si>
  <si>
    <t>共済2号へ</t>
    <rPh sb="0" eb="2">
      <t>キョウサイ</t>
    </rPh>
    <rPh sb="3" eb="4">
      <t>ゴウ</t>
    </rPh>
    <phoneticPr fontId="2"/>
  </si>
  <si>
    <t>・</t>
    <phoneticPr fontId="2"/>
  </si>
  <si>
    <t>共済3号へ</t>
    <rPh sb="0" eb="2">
      <t>キョウサイ</t>
    </rPh>
    <rPh sb="3" eb="4">
      <t>ゴウ</t>
    </rPh>
    <phoneticPr fontId="2"/>
  </si>
  <si>
    <t>）</t>
    <phoneticPr fontId="2"/>
  </si>
  <si>
    <t>共済２号へ</t>
    <rPh sb="0" eb="2">
      <t>キョウサイ</t>
    </rPh>
    <rPh sb="3" eb="4">
      <t>ゴウ</t>
    </rPh>
    <phoneticPr fontId="2"/>
  </si>
  <si>
    <t>共済３号へ</t>
    <rPh sb="0" eb="2">
      <t>キョウサイ</t>
    </rPh>
    <rPh sb="3" eb="4">
      <t>ゴウ</t>
    </rPh>
    <phoneticPr fontId="2"/>
  </si>
  <si>
    <t>作成番号</t>
    <rPh sb="0" eb="2">
      <t>サクセイ</t>
    </rPh>
    <rPh sb="2" eb="4">
      <t>バンゴウ</t>
    </rPh>
    <phoneticPr fontId="2"/>
  </si>
  <si>
    <t>様式</t>
    <rPh sb="0" eb="2">
      <t>ヨウシキ</t>
    </rPh>
    <phoneticPr fontId="2"/>
  </si>
  <si>
    <t>再任用</t>
    <rPh sb="0" eb="1">
      <t>サイ</t>
    </rPh>
    <rPh sb="1" eb="3">
      <t>ニンヨウ</t>
    </rPh>
    <phoneticPr fontId="2"/>
  </si>
  <si>
    <t>様式１・２</t>
    <rPh sb="0" eb="2">
      <t>ヨウシキ</t>
    </rPh>
    <phoneticPr fontId="2"/>
  </si>
  <si>
    <t>・認定替え予定の扶養親族名</t>
    <phoneticPr fontId="2"/>
  </si>
  <si>
    <t>入力シート用</t>
    <rPh sb="0" eb="2">
      <t>ニュウリョク</t>
    </rPh>
    <rPh sb="5" eb="6">
      <t>ヨウ</t>
    </rPh>
    <phoneticPr fontId="2"/>
  </si>
  <si>
    <t>○</t>
    <phoneticPr fontId="2"/>
  </si>
  <si>
    <t>様式1・様式2用</t>
    <rPh sb="0" eb="2">
      <t>ヨウシキ</t>
    </rPh>
    <rPh sb="4" eb="6">
      <t>ヨウシキ</t>
    </rPh>
    <rPh sb="7" eb="8">
      <t>ヨウ</t>
    </rPh>
    <phoneticPr fontId="2"/>
  </si>
  <si>
    <t>・厚生諸費の口座振替払いに関する届出書
・口座振替手数料の負担承諾書</t>
    <rPh sb="1" eb="3">
      <t>コウセイ</t>
    </rPh>
    <rPh sb="3" eb="5">
      <t>ショヒ</t>
    </rPh>
    <rPh sb="6" eb="8">
      <t>コウザ</t>
    </rPh>
    <rPh sb="8" eb="10">
      <t>フリカエ</t>
    </rPh>
    <rPh sb="10" eb="11">
      <t>バラ</t>
    </rPh>
    <rPh sb="13" eb="14">
      <t>カン</t>
    </rPh>
    <rPh sb="16" eb="19">
      <t>トドケデショ</t>
    </rPh>
    <rPh sb="21" eb="25">
      <t>コウザフリカエ</t>
    </rPh>
    <rPh sb="25" eb="28">
      <t>テスウリョウ</t>
    </rPh>
    <rPh sb="29" eb="31">
      <t>フタン</t>
    </rPh>
    <rPh sb="31" eb="34">
      <t>ショウダクショ</t>
    </rPh>
    <phoneticPr fontId="2"/>
  </si>
  <si>
    <t>・雇用保険被保険者資格喪失届
・加入期間中の辞令の写</t>
    <rPh sb="1" eb="3">
      <t>コヨウ</t>
    </rPh>
    <rPh sb="3" eb="5">
      <t>ホケン</t>
    </rPh>
    <rPh sb="5" eb="9">
      <t>ヒホケンシャ</t>
    </rPh>
    <rPh sb="9" eb="11">
      <t>シカク</t>
    </rPh>
    <rPh sb="11" eb="13">
      <t>ソウシツ</t>
    </rPh>
    <rPh sb="13" eb="14">
      <t>トドケ</t>
    </rPh>
    <rPh sb="16" eb="18">
      <t>カニュウ</t>
    </rPh>
    <rPh sb="18" eb="21">
      <t>キカンチュウ</t>
    </rPh>
    <rPh sb="22" eb="24">
      <t>ジレイ</t>
    </rPh>
    <rPh sb="25" eb="26">
      <t>ウツ</t>
    </rPh>
    <phoneticPr fontId="2"/>
  </si>
  <si>
    <t>職員番号</t>
    <rPh sb="0" eb="4">
      <t>ショクインバンゴウ</t>
    </rPh>
    <phoneticPr fontId="2"/>
  </si>
  <si>
    <t>様式種類</t>
    <rPh sb="0" eb="2">
      <t>ヨウシキ</t>
    </rPh>
    <rPh sb="2" eb="4">
      <t>シュルイ</t>
    </rPh>
    <phoneticPr fontId="2"/>
  </si>
  <si>
    <t>年次休暇
前年度からの繰り越し</t>
    <rPh sb="0" eb="2">
      <t>ネンジ</t>
    </rPh>
    <rPh sb="2" eb="4">
      <t>キュウカ</t>
    </rPh>
    <rPh sb="5" eb="8">
      <t>ゼンネンド</t>
    </rPh>
    <rPh sb="11" eb="12">
      <t>ク</t>
    </rPh>
    <rPh sb="13" eb="14">
      <t>コ</t>
    </rPh>
    <phoneticPr fontId="2"/>
  </si>
  <si>
    <t>①</t>
    <phoneticPr fontId="2"/>
  </si>
  <si>
    <t>②</t>
    <phoneticPr fontId="2"/>
  </si>
  <si>
    <t>③</t>
    <phoneticPr fontId="2"/>
  </si>
  <si>
    <t>④</t>
    <phoneticPr fontId="2"/>
  </si>
  <si>
    <t>⑤</t>
    <phoneticPr fontId="2"/>
  </si>
  <si>
    <t>区間</t>
    <rPh sb="0" eb="2">
      <t>クカン</t>
    </rPh>
    <phoneticPr fontId="2"/>
  </si>
  <si>
    <t>6か月定期券の金額</t>
    <rPh sb="2" eb="6">
      <t>ゲツテイキケン</t>
    </rPh>
    <rPh sb="7" eb="9">
      <t>キンガク</t>
    </rPh>
    <phoneticPr fontId="2"/>
  </si>
  <si>
    <t>3月現在の公共交通機関利用者</t>
    <rPh sb="1" eb="2">
      <t>ガツ</t>
    </rPh>
    <rPh sb="2" eb="4">
      <t>ゲンザイ</t>
    </rPh>
    <rPh sb="5" eb="7">
      <t>コウキョウ</t>
    </rPh>
    <rPh sb="7" eb="9">
      <t>コウツウ</t>
    </rPh>
    <rPh sb="9" eb="11">
      <t>キカン</t>
    </rPh>
    <rPh sb="11" eb="14">
      <t>リヨウシャ</t>
    </rPh>
    <phoneticPr fontId="2"/>
  </si>
  <si>
    <t>福祉貯金者異動通知書
および関係書類</t>
    <rPh sb="0" eb="2">
      <t>フクシ</t>
    </rPh>
    <rPh sb="2" eb="4">
      <t>チョキン</t>
    </rPh>
    <rPh sb="4" eb="5">
      <t>シャ</t>
    </rPh>
    <rPh sb="5" eb="7">
      <t>イドウ</t>
    </rPh>
    <rPh sb="7" eb="10">
      <t>ツウチショ</t>
    </rPh>
    <rPh sb="14" eb="16">
      <t>カンケイ</t>
    </rPh>
    <rPh sb="16" eb="18">
      <t>ショルイ</t>
    </rPh>
    <phoneticPr fontId="2"/>
  </si>
  <si>
    <t>通勤手当</t>
    <rPh sb="0" eb="4">
      <t>ツウキンテアテ</t>
    </rPh>
    <phoneticPr fontId="2"/>
  </si>
  <si>
    <t>給与口座振込申出書</t>
    <rPh sb="0" eb="2">
      <t>キュウヨ</t>
    </rPh>
    <rPh sb="2" eb="4">
      <t>コウザ</t>
    </rPh>
    <rPh sb="4" eb="5">
      <t>フ</t>
    </rPh>
    <rPh sb="5" eb="6">
      <t>コ</t>
    </rPh>
    <rPh sb="6" eb="9">
      <t>モウシデショ</t>
    </rPh>
    <phoneticPr fontId="2"/>
  </si>
  <si>
    <t>各様式に画像として表示する用</t>
    <rPh sb="0" eb="3">
      <t>カクヨウシキ</t>
    </rPh>
    <rPh sb="4" eb="6">
      <t>ガゾウ</t>
    </rPh>
    <rPh sb="9" eb="11">
      <t>ヒョウジ</t>
    </rPh>
    <rPh sb="13" eb="14">
      <t>ヨウ</t>
    </rPh>
    <phoneticPr fontId="2"/>
  </si>
  <si>
    <t>２　昇給・期末勤勉手当・年休繰越関係</t>
    <rPh sb="5" eb="11">
      <t>キマツキンベンテアテ</t>
    </rPh>
    <rPh sb="12" eb="14">
      <t>ネンキュウ</t>
    </rPh>
    <rPh sb="14" eb="15">
      <t>ク</t>
    </rPh>
    <rPh sb="15" eb="16">
      <t>コ</t>
    </rPh>
    <phoneticPr fontId="2"/>
  </si>
  <si>
    <t>履歴カード</t>
    <rPh sb="0" eb="2">
      <t>リレキ</t>
    </rPh>
    <phoneticPr fontId="2"/>
  </si>
  <si>
    <t>原本</t>
    <rPh sb="0" eb="2">
      <t>ゲンポン</t>
    </rPh>
    <phoneticPr fontId="2"/>
  </si>
  <si>
    <t>原本</t>
    <rPh sb="0" eb="2">
      <t>ゲンポン</t>
    </rPh>
    <phoneticPr fontId="2"/>
  </si>
  <si>
    <t>療養休暇承認簿「写」は、4月1日以降でも可とします。</t>
    <rPh sb="0" eb="2">
      <t>リョウヨウ</t>
    </rPh>
    <rPh sb="2" eb="4">
      <t>キュウカ</t>
    </rPh>
    <rPh sb="4" eb="6">
      <t>ショウニン</t>
    </rPh>
    <rPh sb="6" eb="7">
      <t>ボ</t>
    </rPh>
    <rPh sb="13" eb="14">
      <t>ツキ</t>
    </rPh>
    <rPh sb="15" eb="16">
      <t>ヒ</t>
    </rPh>
    <rPh sb="16" eb="18">
      <t>イコウ</t>
    </rPh>
    <rPh sb="20" eb="21">
      <t>カ</t>
    </rPh>
    <phoneticPr fontId="2"/>
  </si>
  <si>
    <t>その他（給与データ登録に必要と思われること　例　療養休暇・休職など）</t>
    <rPh sb="2" eb="3">
      <t>タ</t>
    </rPh>
    <rPh sb="4" eb="6">
      <t>キュウヨ</t>
    </rPh>
    <rPh sb="9" eb="11">
      <t>トウロク</t>
    </rPh>
    <rPh sb="12" eb="14">
      <t>ヒツヨウ</t>
    </rPh>
    <rPh sb="15" eb="16">
      <t>オモ</t>
    </rPh>
    <rPh sb="22" eb="23">
      <t>レイ</t>
    </rPh>
    <rPh sb="24" eb="28">
      <t>リョウヨウキュウカ</t>
    </rPh>
    <rPh sb="29" eb="31">
      <t>キュウショク</t>
    </rPh>
    <phoneticPr fontId="2"/>
  </si>
  <si>
    <t>（写しを封筒表面に貼り付け）</t>
    <rPh sb="1" eb="2">
      <t>ウツ</t>
    </rPh>
    <rPh sb="4" eb="6">
      <t>フウトウ</t>
    </rPh>
    <rPh sb="6" eb="8">
      <t>ヒョウメン</t>
    </rPh>
    <rPh sb="9" eb="10">
      <t>ハ</t>
    </rPh>
    <rPh sb="11" eb="12">
      <t>ツ</t>
    </rPh>
    <phoneticPr fontId="2"/>
  </si>
  <si>
    <t>履歴カードまたは履歴書</t>
    <rPh sb="0" eb="2">
      <t>リレキ</t>
    </rPh>
    <rPh sb="8" eb="11">
      <t>リレキショ</t>
    </rPh>
    <phoneticPr fontId="2"/>
  </si>
  <si>
    <t>原本</t>
    <rPh sb="0" eb="2">
      <t>ゲンポン</t>
    </rPh>
    <phoneticPr fontId="2"/>
  </si>
  <si>
    <t>（注3）</t>
    <rPh sb="1" eb="2">
      <t>チュウ</t>
    </rPh>
    <phoneticPr fontId="2"/>
  </si>
  <si>
    <t>任期中の予定勤務時間数/任期中の暦日数×7</t>
    <rPh sb="0" eb="3">
      <t>ニンキチュウ</t>
    </rPh>
    <rPh sb="4" eb="6">
      <t>ヨテイ</t>
    </rPh>
    <rPh sb="6" eb="8">
      <t>キンム</t>
    </rPh>
    <rPh sb="8" eb="10">
      <t>ジカン</t>
    </rPh>
    <rPh sb="10" eb="11">
      <t>スウ</t>
    </rPh>
    <rPh sb="12" eb="15">
      <t>ニンキチュウ</t>
    </rPh>
    <rPh sb="16" eb="17">
      <t>レキ</t>
    </rPh>
    <rPh sb="17" eb="19">
      <t>ニッスウ</t>
    </rPh>
    <phoneticPr fontId="2"/>
  </si>
  <si>
    <t>（例）任期　7月４日～3月３１日（任期中暦日271日）</t>
    <rPh sb="1" eb="2">
      <t>レイ</t>
    </rPh>
    <rPh sb="3" eb="5">
      <t>ニンキ</t>
    </rPh>
    <rPh sb="7" eb="8">
      <t>ガツ</t>
    </rPh>
    <rPh sb="9" eb="10">
      <t>ニチ</t>
    </rPh>
    <rPh sb="12" eb="13">
      <t>ガツ</t>
    </rPh>
    <rPh sb="15" eb="16">
      <t>ニチ</t>
    </rPh>
    <rPh sb="17" eb="20">
      <t>ニンキチュウ</t>
    </rPh>
    <rPh sb="20" eb="22">
      <t>レキジツ</t>
    </rPh>
    <rPh sb="25" eb="26">
      <t>ニチ</t>
    </rPh>
    <phoneticPr fontId="2"/>
  </si>
  <si>
    <t>　　　予定総勤務時間数：３００時間</t>
    <rPh sb="3" eb="5">
      <t>ヨテイ</t>
    </rPh>
    <rPh sb="5" eb="6">
      <t>ソウ</t>
    </rPh>
    <rPh sb="6" eb="8">
      <t>キンム</t>
    </rPh>
    <rPh sb="8" eb="10">
      <t>ジカン</t>
    </rPh>
    <rPh sb="10" eb="11">
      <t>スウ</t>
    </rPh>
    <rPh sb="15" eb="17">
      <t>ジカン</t>
    </rPh>
    <phoneticPr fontId="2"/>
  </si>
  <si>
    <t>　　　⇒　３００時間/２７１日×７日＝7.749・・⇒週７.７時間</t>
    <rPh sb="8" eb="10">
      <t>ジカン</t>
    </rPh>
    <rPh sb="14" eb="15">
      <t>ニチ</t>
    </rPh>
    <rPh sb="17" eb="18">
      <t>ニチ</t>
    </rPh>
    <rPh sb="27" eb="28">
      <t>シュウ</t>
    </rPh>
    <rPh sb="31" eb="33">
      <t>ジカン</t>
    </rPh>
    <phoneticPr fontId="2"/>
  </si>
  <si>
    <t>（写しを封筒表面に貼り付け）</t>
    <phoneticPr fontId="2"/>
  </si>
  <si>
    <t>様式１</t>
    <rPh sb="0" eb="2">
      <t>ヨウシキ</t>
    </rPh>
    <phoneticPr fontId="2"/>
  </si>
  <si>
    <t>（任意）</t>
    <phoneticPr fontId="2"/>
  </si>
  <si>
    <t>１　任用期間が３ヵ月を超える</t>
    <rPh sb="2" eb="4">
      <t>ニンヨウ</t>
    </rPh>
    <rPh sb="4" eb="6">
      <t>キカン</t>
    </rPh>
    <rPh sb="9" eb="10">
      <t>ゲツ</t>
    </rPh>
    <rPh sb="11" eb="12">
      <t>コ</t>
    </rPh>
    <phoneticPr fontId="2"/>
  </si>
  <si>
    <t>※１　週勤務時間の考え方</t>
    <rPh sb="3" eb="4">
      <t>シュウ</t>
    </rPh>
    <rPh sb="4" eb="6">
      <t>キンム</t>
    </rPh>
    <rPh sb="6" eb="8">
      <t>ジカン</t>
    </rPh>
    <rPh sb="9" eb="10">
      <t>カンガ</t>
    </rPh>
    <rPh sb="11" eb="12">
      <t>カタ</t>
    </rPh>
    <phoneticPr fontId="2"/>
  </si>
  <si>
    <t>２　週当たり平均１５時間３０分以上の勤務時間がある。※１・２</t>
    <rPh sb="2" eb="3">
      <t>シュウ</t>
    </rPh>
    <rPh sb="3" eb="4">
      <t>ア</t>
    </rPh>
    <rPh sb="6" eb="8">
      <t>ヘイキン</t>
    </rPh>
    <rPh sb="10" eb="12">
      <t>ジカン</t>
    </rPh>
    <rPh sb="14" eb="15">
      <t>プン</t>
    </rPh>
    <rPh sb="15" eb="17">
      <t>イジョウ</t>
    </rPh>
    <rPh sb="18" eb="20">
      <t>キンム</t>
    </rPh>
    <rPh sb="20" eb="22">
      <t>ジカン</t>
    </rPh>
    <phoneticPr fontId="2"/>
  </si>
  <si>
    <t>※２　複数任用がある場合</t>
    <rPh sb="3" eb="5">
      <t>フクスウ</t>
    </rPh>
    <rPh sb="5" eb="7">
      <t>ニンヨウ</t>
    </rPh>
    <rPh sb="10" eb="12">
      <t>バアイ</t>
    </rPh>
    <phoneticPr fontId="2"/>
  </si>
  <si>
    <t>期末手当の期間率計算対象の要件</t>
    <rPh sb="7" eb="8">
      <t>リツ</t>
    </rPh>
    <rPh sb="13" eb="15">
      <t>ヨウケン</t>
    </rPh>
    <phoneticPr fontId="2"/>
  </si>
  <si>
    <t>任用期間が３ヵ月を超える任用のみ、重なっている期間について週当たりの勤務時間を合算できる。</t>
    <rPh sb="12" eb="14">
      <t>ニンヨウ</t>
    </rPh>
    <rPh sb="17" eb="18">
      <t>カサ</t>
    </rPh>
    <rPh sb="23" eb="25">
      <t>キカン</t>
    </rPh>
    <rPh sb="29" eb="31">
      <t>シュウア</t>
    </rPh>
    <rPh sb="34" eb="36">
      <t>キンム</t>
    </rPh>
    <rPh sb="36" eb="38">
      <t>ジカン</t>
    </rPh>
    <rPh sb="39" eb="41">
      <t>ガッサン</t>
    </rPh>
    <phoneticPr fontId="2"/>
  </si>
  <si>
    <t>以下の２つの要件を満たすこと</t>
    <rPh sb="0" eb="2">
      <t>イカ</t>
    </rPh>
    <rPh sb="6" eb="8">
      <t>ヨウケン</t>
    </rPh>
    <rPh sb="9" eb="10">
      <t>ミ</t>
    </rPh>
    <phoneticPr fontId="2"/>
  </si>
  <si>
    <t>（例）任用１の任期　４月１日～3月３１日（週１０時間）</t>
    <rPh sb="1" eb="2">
      <t>レイ</t>
    </rPh>
    <rPh sb="3" eb="5">
      <t>ニンヨウ</t>
    </rPh>
    <rPh sb="7" eb="9">
      <t>ニンキ</t>
    </rPh>
    <rPh sb="11" eb="12">
      <t>ガツ</t>
    </rPh>
    <rPh sb="13" eb="14">
      <t>ニチ</t>
    </rPh>
    <rPh sb="16" eb="17">
      <t>ガツ</t>
    </rPh>
    <rPh sb="19" eb="20">
      <t>ニチ</t>
    </rPh>
    <rPh sb="21" eb="22">
      <t>シュウ</t>
    </rPh>
    <rPh sb="24" eb="26">
      <t>ジカン</t>
    </rPh>
    <phoneticPr fontId="2"/>
  </si>
  <si>
    <t>　　　任用２の任期　１２月１０日～３月３１日（週６時間）</t>
    <rPh sb="3" eb="5">
      <t>ニンヨウ</t>
    </rPh>
    <rPh sb="7" eb="9">
      <t>ニンキ</t>
    </rPh>
    <rPh sb="12" eb="13">
      <t>ガツ</t>
    </rPh>
    <rPh sb="15" eb="16">
      <t>ニチ</t>
    </rPh>
    <rPh sb="18" eb="19">
      <t>ガツ</t>
    </rPh>
    <rPh sb="21" eb="22">
      <t>ニチ</t>
    </rPh>
    <rPh sb="23" eb="24">
      <t>シュウ</t>
    </rPh>
    <rPh sb="25" eb="27">
      <t>ジカン</t>
    </rPh>
    <phoneticPr fontId="2"/>
  </si>
  <si>
    <t>　　　⇒この場合、１２月１０日～３月３１日の間は週１６時間となり期間率計算の対象となる。</t>
    <rPh sb="6" eb="8">
      <t>バアイ</t>
    </rPh>
    <rPh sb="11" eb="12">
      <t>ガツ</t>
    </rPh>
    <rPh sb="14" eb="15">
      <t>ニチ</t>
    </rPh>
    <rPh sb="17" eb="18">
      <t>ガツ</t>
    </rPh>
    <rPh sb="20" eb="21">
      <t>ニチ</t>
    </rPh>
    <rPh sb="22" eb="23">
      <t>アイダ</t>
    </rPh>
    <rPh sb="24" eb="25">
      <t>シュウ</t>
    </rPh>
    <rPh sb="27" eb="29">
      <t>ジカン</t>
    </rPh>
    <rPh sb="32" eb="35">
      <t>キカンリツ</t>
    </rPh>
    <rPh sb="35" eb="37">
      <t>ケイサン</t>
    </rPh>
    <rPh sb="38" eb="40">
      <t>タイショウ</t>
    </rPh>
    <phoneticPr fontId="2"/>
  </si>
  <si>
    <t>5-3</t>
    <phoneticPr fontId="2"/>
  </si>
  <si>
    <t>6-1</t>
    <phoneticPr fontId="2"/>
  </si>
  <si>
    <t>6-2</t>
    <phoneticPr fontId="2"/>
  </si>
  <si>
    <t>)</t>
    <phoneticPr fontId="2"/>
  </si>
  <si>
    <t>(</t>
    <phoneticPr fontId="2"/>
  </si>
  <si>
    <t>原本
又は「写」</t>
    <rPh sb="3" eb="4">
      <t>マタ</t>
    </rPh>
    <phoneticPr fontId="2"/>
  </si>
  <si>
    <t>4-1</t>
    <phoneticPr fontId="2"/>
  </si>
  <si>
    <t>4-2</t>
    <phoneticPr fontId="2"/>
  </si>
  <si>
    <t>4-3</t>
    <phoneticPr fontId="2"/>
  </si>
  <si>
    <t>履歴カード
(または非常勤講師の場合履歴書）</t>
    <rPh sb="16" eb="18">
      <t>バアイ</t>
    </rPh>
    <rPh sb="18" eb="21">
      <t>リレキショ</t>
    </rPh>
    <phoneticPr fontId="2"/>
  </si>
  <si>
    <t>療養休暇・看護休暇・介護時間</t>
    <rPh sb="0" eb="4">
      <t>リョウヨウキュウカ</t>
    </rPh>
    <rPh sb="5" eb="9">
      <t>カンゴキュウカ</t>
    </rPh>
    <rPh sb="10" eb="14">
      <t>カイゴジカン</t>
    </rPh>
    <phoneticPr fontId="2"/>
  </si>
  <si>
    <t>【雇用保険加入者の場合】
・雇用保険被保険者資格喪失届
・加入期間中の辞令の写（離職票希望時に必要なため）
・勤務条件明示書の写</t>
    <rPh sb="0" eb="5">
      <t>(コヨウホケン</t>
    </rPh>
    <rPh sb="5" eb="8">
      <t>カニュウシャ</t>
    </rPh>
    <rPh sb="9" eb="11">
      <t>バアイ</t>
    </rPh>
    <rPh sb="14" eb="18">
      <t>コヨウホケン</t>
    </rPh>
    <rPh sb="18" eb="22">
      <t>ヒホケンシャ</t>
    </rPh>
    <rPh sb="22" eb="24">
      <t>シカク</t>
    </rPh>
    <rPh sb="24" eb="26">
      <t>ソウシツ</t>
    </rPh>
    <rPh sb="26" eb="27">
      <t>トドケ</t>
    </rPh>
    <rPh sb="29" eb="33">
      <t>カニュウキカン</t>
    </rPh>
    <rPh sb="33" eb="34">
      <t>チュウ</t>
    </rPh>
    <rPh sb="35" eb="37">
      <t>ジレイ</t>
    </rPh>
    <rPh sb="38" eb="39">
      <t>ウツ</t>
    </rPh>
    <rPh sb="40" eb="42">
      <t>リショク</t>
    </rPh>
    <rPh sb="42" eb="43">
      <t>ヒョウ</t>
    </rPh>
    <rPh sb="43" eb="46">
      <t>キボウジ</t>
    </rPh>
    <rPh sb="47" eb="49">
      <t>ヒツヨウ</t>
    </rPh>
    <rPh sb="55" eb="59">
      <t>キンムジョウケン</t>
    </rPh>
    <rPh sb="59" eb="62">
      <t>メイジショ</t>
    </rPh>
    <rPh sb="63" eb="64">
      <t>ウツ</t>
    </rPh>
    <phoneticPr fontId="2"/>
  </si>
  <si>
    <t>児童手当受給者情報（様式第１号）　・　児童手当口座振替申出書</t>
    <rPh sb="0" eb="2">
      <t>ジドウ</t>
    </rPh>
    <rPh sb="2" eb="4">
      <t>テアテ</t>
    </rPh>
    <rPh sb="4" eb="7">
      <t>ジュキュウシャ</t>
    </rPh>
    <rPh sb="7" eb="9">
      <t>ジョウホウ</t>
    </rPh>
    <rPh sb="10" eb="12">
      <t>ヨウシキ</t>
    </rPh>
    <rPh sb="12" eb="13">
      <t>ダイ</t>
    </rPh>
    <rPh sb="14" eb="15">
      <t>ゴウ</t>
    </rPh>
    <rPh sb="19" eb="21">
      <t>ジドウ</t>
    </rPh>
    <rPh sb="21" eb="23">
      <t>テアテ</t>
    </rPh>
    <rPh sb="23" eb="25">
      <t>コウザ</t>
    </rPh>
    <rPh sb="25" eb="27">
      <t>フリカエ</t>
    </rPh>
    <rPh sb="27" eb="30">
      <t>モウシデショ</t>
    </rPh>
    <phoneticPr fontId="2"/>
  </si>
  <si>
    <t>給料の調整額について（支給されていれば〇）</t>
    <rPh sb="0" eb="2">
      <t>キュウリョウ</t>
    </rPh>
    <rPh sb="3" eb="5">
      <t>チョウセイ</t>
    </rPh>
    <rPh sb="5" eb="6">
      <t>ガク</t>
    </rPh>
    <rPh sb="11" eb="13">
      <t>シキュウ</t>
    </rPh>
    <phoneticPr fontId="2"/>
  </si>
  <si>
    <t>・児童手当受給者情報
・児童手当口座振替申出書</t>
    <rPh sb="1" eb="3">
      <t>ジドウ</t>
    </rPh>
    <rPh sb="3" eb="5">
      <t>テアテ</t>
    </rPh>
    <rPh sb="5" eb="8">
      <t>ジュキュウシャ</t>
    </rPh>
    <rPh sb="8" eb="10">
      <t>ジョウホウ</t>
    </rPh>
    <rPh sb="12" eb="14">
      <t>ジドウ</t>
    </rPh>
    <rPh sb="14" eb="16">
      <t>テアテ</t>
    </rPh>
    <rPh sb="16" eb="18">
      <t>コウザ</t>
    </rPh>
    <rPh sb="18" eb="20">
      <t>フリカエ</t>
    </rPh>
    <rPh sb="20" eb="23">
      <t>モウシデショ</t>
    </rPh>
    <phoneticPr fontId="2"/>
  </si>
  <si>
    <r>
      <t>転居、結婚、氏名変更</t>
    </r>
    <r>
      <rPr>
        <sz val="11"/>
        <color theme="1"/>
        <rFont val="HG丸ｺﾞｼｯｸM-PRO"/>
        <family val="3"/>
        <charset val="128"/>
      </rPr>
      <t>、年金の受給関係など</t>
    </r>
    <rPh sb="0" eb="2">
      <t>テンキョ</t>
    </rPh>
    <rPh sb="3" eb="5">
      <t>ケッコン</t>
    </rPh>
    <rPh sb="6" eb="8">
      <t>シメイ</t>
    </rPh>
    <rPh sb="8" eb="10">
      <t>ヘンコウ</t>
    </rPh>
    <rPh sb="11" eb="13">
      <t>ネンキン</t>
    </rPh>
    <rPh sb="14" eb="16">
      <t>ジュキュウ</t>
    </rPh>
    <rPh sb="16" eb="18">
      <t>カンケイ</t>
    </rPh>
    <phoneticPr fontId="2"/>
  </si>
  <si>
    <t>「写」については必ず原本証明をしてください。（7・8・15は除く）</t>
    <rPh sb="1" eb="2">
      <t>ウツ</t>
    </rPh>
    <rPh sb="8" eb="9">
      <t>カナラ</t>
    </rPh>
    <rPh sb="10" eb="12">
      <t>ゲンポン</t>
    </rPh>
    <rPh sb="12" eb="14">
      <t>ショウメイ</t>
    </rPh>
    <rPh sb="30" eb="31">
      <t>ノゾ</t>
    </rPh>
    <phoneticPr fontId="2"/>
  </si>
  <si>
    <r>
      <t>４　通勤手当</t>
    </r>
    <r>
      <rPr>
        <sz val="10"/>
        <color theme="1"/>
        <rFont val="HG丸ｺﾞｼｯｸM-PRO"/>
        <family val="3"/>
        <charset val="128"/>
      </rPr>
      <t>　（３月現在の公共交通機関利用者の区間および６ヶ月定期の金額）</t>
    </r>
    <phoneticPr fontId="2"/>
  </si>
  <si>
    <t>「写」については必ず原本証明をしてください。（６・７・１０は除く）</t>
    <rPh sb="1" eb="2">
      <t>ウツ</t>
    </rPh>
    <rPh sb="8" eb="9">
      <t>カナラ</t>
    </rPh>
    <rPh sb="10" eb="12">
      <t>ゲンポン</t>
    </rPh>
    <rPh sb="12" eb="14">
      <t>ショウメイ</t>
    </rPh>
    <rPh sb="30" eb="31">
      <t>ノゾ</t>
    </rPh>
    <phoneticPr fontId="2"/>
  </si>
  <si>
    <t>年次有給休暇処理簿「写」は、4月1日以降でも可とします。</t>
    <rPh sb="2" eb="4">
      <t>ユウキュウ</t>
    </rPh>
    <rPh sb="15" eb="16">
      <t>ツキ</t>
    </rPh>
    <rPh sb="17" eb="18">
      <t>ヒ</t>
    </rPh>
    <rPh sb="18" eb="20">
      <t>イコウ</t>
    </rPh>
    <rPh sb="22" eb="23">
      <t>カ</t>
    </rPh>
    <phoneticPr fontId="2"/>
  </si>
  <si>
    <t>（封筒の中に入れる）</t>
    <rPh sb="1" eb="3">
      <t>フウトウ</t>
    </rPh>
    <rPh sb="4" eb="5">
      <t>ナカ</t>
    </rPh>
    <rPh sb="6" eb="7">
      <t>イ</t>
    </rPh>
    <phoneticPr fontId="2"/>
  </si>
  <si>
    <t>再任用所属異動者諸手当一覧（海部地区版）</t>
    <rPh sb="0" eb="1">
      <t>サイ</t>
    </rPh>
    <rPh sb="1" eb="3">
      <t>ニンヨウ</t>
    </rPh>
    <rPh sb="3" eb="5">
      <t>ショゾク</t>
    </rPh>
    <rPh sb="5" eb="7">
      <t>イドウ</t>
    </rPh>
    <rPh sb="7" eb="8">
      <t>シャ</t>
    </rPh>
    <rPh sb="8" eb="11">
      <t>ショテアテ</t>
    </rPh>
    <rPh sb="11" eb="13">
      <t>イチラン</t>
    </rPh>
    <rPh sb="14" eb="16">
      <t>アマ</t>
    </rPh>
    <rPh sb="16" eb="18">
      <t>チク</t>
    </rPh>
    <rPh sb="18" eb="19">
      <t>バン</t>
    </rPh>
    <phoneticPr fontId="2"/>
  </si>
  <si>
    <t>様式3-2</t>
    <rPh sb="0" eb="2">
      <t>ヨウシキ</t>
    </rPh>
    <phoneticPr fontId="2"/>
  </si>
  <si>
    <t>様式３-1</t>
    <rPh sb="0" eb="2">
      <t>ヨウシキ</t>
    </rPh>
    <phoneticPr fontId="2"/>
  </si>
  <si>
    <t>３　期末勤勉手当・年休繰越関係</t>
    <rPh sb="2" eb="4">
      <t>キマツ</t>
    </rPh>
    <rPh sb="4" eb="6">
      <t>キンベン</t>
    </rPh>
    <rPh sb="6" eb="8">
      <t>テアテ</t>
    </rPh>
    <rPh sb="9" eb="11">
      <t>ネンキュウ</t>
    </rPh>
    <rPh sb="11" eb="12">
      <t>ク</t>
    </rPh>
    <rPh sb="12" eb="13">
      <t>コ</t>
    </rPh>
    <phoneticPr fontId="2"/>
  </si>
  <si>
    <t>給与所得者の扶養控除等（異動）申告書　←マイナンバー省略不可
簡易である場合は前回全記載以降の申告書の写しを全て添付する</t>
    <rPh sb="26" eb="28">
      <t>ショウリャク</t>
    </rPh>
    <rPh sb="28" eb="30">
      <t>フカ</t>
    </rPh>
    <rPh sb="31" eb="33">
      <t>カンイ</t>
    </rPh>
    <rPh sb="36" eb="38">
      <t>バアイ</t>
    </rPh>
    <rPh sb="39" eb="41">
      <t>ゼンカイ</t>
    </rPh>
    <rPh sb="41" eb="42">
      <t>スベ</t>
    </rPh>
    <rPh sb="42" eb="44">
      <t>キサイ</t>
    </rPh>
    <rPh sb="44" eb="46">
      <t>イコウ</t>
    </rPh>
    <rPh sb="47" eb="50">
      <t>シンコクショ</t>
    </rPh>
    <rPh sb="51" eb="52">
      <t>ウツ</t>
    </rPh>
    <rPh sb="54" eb="55">
      <t>スベ</t>
    </rPh>
    <rPh sb="56" eb="58">
      <t>テンプ</t>
    </rPh>
    <phoneticPr fontId="2"/>
  </si>
  <si>
    <r>
      <t>「写」については必ず原本証明をしてください。</t>
    </r>
    <r>
      <rPr>
        <sz val="10"/>
        <color theme="1"/>
        <rFont val="HG丸ｺﾞｼｯｸM-PRO"/>
        <family val="3"/>
        <charset val="128"/>
      </rPr>
      <t>（12・13・22は除く）</t>
    </r>
    <rPh sb="1" eb="2">
      <t>ウツ</t>
    </rPh>
    <rPh sb="8" eb="9">
      <t>カナラ</t>
    </rPh>
    <rPh sb="10" eb="12">
      <t>ゲンポン</t>
    </rPh>
    <rPh sb="12" eb="14">
      <t>ショウメイ</t>
    </rPh>
    <rPh sb="32" eb="33">
      <t>ノゾ</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</si>
</sst>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quot;平&quot;&quot;成&quot;#&quot;年&quot;&quot;度&quot;"/>
    <numFmt numFmtId="178" formatCode="&quot;○&quot;"/>
  </numFmts>
  <fonts count="42" x14ac:knownFonts="1">
    <font>
      <sz val="11"/>
      <name val="ＭＳ Ｐゴシック"/>
      <family val="3"/>
      <charset val="128"/>
    </font>
    <font>
      <sz val="11"/>
      <name val="ＭＳ Ｐゴシック"/>
      <family val="3"/>
      <charset val="128"/>
    </font>
    <font>
      <sz val="6"/>
      <name val="ＭＳ Ｐゴシック"/>
      <family val="3"/>
      <charset val="128"/>
    </font>
    <font>
      <b/>
      <sz val="18"/>
      <name val="HG丸ｺﾞｼｯｸM-PRO"/>
      <family val="3"/>
      <charset val="128"/>
    </font>
    <font>
      <sz val="11"/>
      <name val="HG丸ｺﾞｼｯｸM-PRO"/>
      <family val="3"/>
      <charset val="128"/>
    </font>
    <font>
      <b/>
      <sz val="16"/>
      <name val="HG丸ｺﾞｼｯｸM-PRO"/>
      <family val="3"/>
      <charset val="128"/>
    </font>
    <font>
      <b/>
      <sz val="11"/>
      <name val="HG丸ｺﾞｼｯｸM-PRO"/>
      <family val="3"/>
      <charset val="128"/>
    </font>
    <font>
      <sz val="12"/>
      <name val="HG丸ｺﾞｼｯｸM-PRO"/>
      <family val="3"/>
      <charset val="128"/>
    </font>
    <font>
      <sz val="10"/>
      <name val="HG丸ｺﾞｼｯｸM-PRO"/>
      <family val="3"/>
      <charset val="128"/>
    </font>
    <font>
      <sz val="8"/>
      <name val="HG丸ｺﾞｼｯｸM-PRO"/>
      <family val="3"/>
      <charset val="128"/>
    </font>
    <font>
      <sz val="9"/>
      <name val="ＭＳ Ｐゴシック"/>
      <family val="3"/>
      <charset val="128"/>
    </font>
    <font>
      <b/>
      <sz val="10"/>
      <name val="HG丸ｺﾞｼｯｸM-PRO"/>
      <family val="3"/>
      <charset val="128"/>
    </font>
    <font>
      <sz val="10"/>
      <name val="ＭＳ Ｐゴシック"/>
      <family val="3"/>
      <charset val="128"/>
    </font>
    <font>
      <sz val="11"/>
      <color rgb="FFFF0000"/>
      <name val="HG丸ｺﾞｼｯｸM-PRO"/>
      <family val="3"/>
      <charset val="128"/>
    </font>
    <font>
      <sz val="11"/>
      <name val="メイリオ"/>
      <family val="3"/>
      <charset val="128"/>
    </font>
    <font>
      <b/>
      <sz val="11"/>
      <name val="メイリオ"/>
      <family val="3"/>
      <charset val="128"/>
    </font>
    <font>
      <sz val="11"/>
      <color theme="2" tint="-0.749992370372631"/>
      <name val="メイリオ"/>
      <family val="3"/>
      <charset val="128"/>
    </font>
    <font>
      <b/>
      <sz val="12"/>
      <name val="メイリオ"/>
      <family val="3"/>
      <charset val="128"/>
    </font>
    <font>
      <b/>
      <sz val="12"/>
      <color theme="2" tint="-0.749992370372631"/>
      <name val="メイリオ"/>
      <family val="3"/>
      <charset val="128"/>
    </font>
    <font>
      <b/>
      <sz val="11"/>
      <color theme="2" tint="-0.749992370372631"/>
      <name val="メイリオ"/>
      <family val="3"/>
      <charset val="128"/>
    </font>
    <font>
      <sz val="11"/>
      <color rgb="FF002060"/>
      <name val="メイリオ"/>
      <family val="3"/>
      <charset val="128"/>
    </font>
    <font>
      <b/>
      <sz val="16"/>
      <name val="メイリオ"/>
      <family val="3"/>
      <charset val="128"/>
    </font>
    <font>
      <b/>
      <sz val="12"/>
      <name val="ＭＳ Ｐゴシック"/>
      <family val="3"/>
      <charset val="128"/>
    </font>
    <font>
      <b/>
      <sz val="10"/>
      <color theme="2" tint="-0.749992370372631"/>
      <name val="メイリオ"/>
      <family val="3"/>
      <charset val="128"/>
    </font>
    <font>
      <sz val="10"/>
      <name val="メイリオ"/>
      <family val="3"/>
      <charset val="128"/>
    </font>
    <font>
      <b/>
      <sz val="10"/>
      <name val="メイリオ"/>
      <family val="3"/>
      <charset val="128"/>
    </font>
    <font>
      <sz val="10"/>
      <color theme="2" tint="-0.749992370372631"/>
      <name val="メイリオ"/>
      <family val="3"/>
      <charset val="128"/>
    </font>
    <font>
      <sz val="10"/>
      <color rgb="FFFF0000"/>
      <name val="HG丸ｺﾞｼｯｸM-PRO"/>
      <family val="3"/>
      <charset val="128"/>
    </font>
    <font>
      <sz val="10"/>
      <color theme="1"/>
      <name val="メイリオ"/>
      <family val="3"/>
      <charset val="128"/>
    </font>
    <font>
      <b/>
      <sz val="10"/>
      <color theme="1"/>
      <name val="メイリオ"/>
      <family val="3"/>
      <charset val="128"/>
    </font>
    <font>
      <b/>
      <sz val="9"/>
      <color theme="1"/>
      <name val="メイリオ"/>
      <family val="3"/>
      <charset val="128"/>
    </font>
    <font>
      <b/>
      <sz val="8"/>
      <color theme="1"/>
      <name val="メイリオ"/>
      <family val="3"/>
      <charset val="128"/>
    </font>
    <font>
      <sz val="11"/>
      <color theme="1"/>
      <name val="HG丸ｺﾞｼｯｸM-PRO"/>
      <family val="3"/>
      <charset val="128"/>
    </font>
    <font>
      <sz val="10"/>
      <color theme="1"/>
      <name val="HG丸ｺﾞｼｯｸM-PRO"/>
      <family val="3"/>
      <charset val="128"/>
    </font>
    <font>
      <sz val="10"/>
      <color theme="1"/>
      <name val="ＭＳ Ｐゴシック"/>
      <family val="3"/>
      <charset val="128"/>
    </font>
    <font>
      <sz val="11"/>
      <color theme="1"/>
      <name val="ＭＳ Ｐゴシック"/>
      <family val="3"/>
      <charset val="128"/>
    </font>
    <font>
      <sz val="9"/>
      <color theme="1"/>
      <name val="HG丸ｺﾞｼｯｸM-PRO"/>
      <family val="3"/>
      <charset val="128"/>
    </font>
    <font>
      <sz val="8"/>
      <color theme="1"/>
      <name val="HG丸ｺﾞｼｯｸM-PRO"/>
      <family val="3"/>
      <charset val="128"/>
    </font>
    <font>
      <sz val="11"/>
      <color theme="1"/>
      <name val="游ゴシック"/>
      <family val="3"/>
      <charset val="128"/>
    </font>
    <font>
      <sz val="10.5"/>
      <color theme="1"/>
      <name val="HG丸ｺﾞｼｯｸM-PRO"/>
      <family val="3"/>
      <charset val="128"/>
    </font>
    <font>
      <sz val="12"/>
      <color theme="1"/>
      <name val="HG丸ｺﾞｼｯｸM-PRO"/>
      <family val="3"/>
      <charset val="128"/>
    </font>
    <font>
      <b/>
      <sz val="11"/>
      <color rgb="FFFF0000"/>
      <name val="HG丸ｺﾞｼｯｸM-PRO"/>
      <family val="3"/>
      <charset val="128"/>
    </font>
  </fonts>
  <fills count="19">
    <fill>
      <patternFill patternType="none"/>
    </fill>
    <fill>
      <patternFill patternType="gray125"/>
    </fill>
    <fill>
      <patternFill patternType="solid">
        <fgColor theme="0" tint="-0.2499465926084170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
      <patternFill patternType="solid">
        <fgColor theme="2" tint="-9.9978637043366805E-2"/>
        <bgColor indexed="64"/>
      </patternFill>
    </fill>
    <fill>
      <patternFill patternType="solid">
        <fgColor rgb="FFF4F6F6"/>
        <bgColor indexed="64"/>
      </patternFill>
    </fill>
    <fill>
      <patternFill patternType="solid">
        <fgColor rgb="FF9FF094"/>
        <bgColor indexed="64"/>
      </patternFill>
    </fill>
    <fill>
      <patternFill patternType="solid">
        <fgColor rgb="FFFAD6F5"/>
        <bgColor indexed="64"/>
      </patternFill>
    </fill>
    <fill>
      <patternFill patternType="solid">
        <fgColor rgb="FFA8FE9A"/>
        <bgColor indexed="64"/>
      </patternFill>
    </fill>
    <fill>
      <patternFill patternType="solid">
        <fgColor rgb="FFFFFF75"/>
        <bgColor indexed="64"/>
      </patternFill>
    </fill>
    <fill>
      <patternFill patternType="solid">
        <fgColor rgb="FFFFC8B7"/>
        <bgColor indexed="64"/>
      </patternFill>
    </fill>
    <fill>
      <patternFill patternType="solid">
        <fgColor rgb="FFFFCFC5"/>
        <bgColor indexed="64"/>
      </patternFill>
    </fill>
    <fill>
      <patternFill patternType="solid">
        <fgColor rgb="FFFFCC66"/>
        <bgColor indexed="64"/>
      </patternFill>
    </fill>
    <fill>
      <patternFill patternType="solid">
        <fgColor rgb="FFFFFF99"/>
        <bgColor indexed="64"/>
      </patternFill>
    </fill>
  </fills>
  <borders count="81">
    <border>
      <left/>
      <right/>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70">
    <xf numFmtId="0" fontId="0" fillId="0" borderId="0" xfId="0">
      <alignment vertical="center"/>
    </xf>
    <xf numFmtId="0" fontId="0" fillId="0" borderId="0" xfId="0" applyAlignment="1">
      <alignment horizontal="center" vertical="center"/>
    </xf>
    <xf numFmtId="0" fontId="4" fillId="0" borderId="0" xfId="0" applyFont="1">
      <alignment vertical="center"/>
    </xf>
    <xf numFmtId="0" fontId="4" fillId="0" borderId="0" xfId="0" applyFont="1" applyBorder="1" applyAlignment="1">
      <alignment vertical="center"/>
    </xf>
    <xf numFmtId="0" fontId="7" fillId="0" borderId="0" xfId="0" applyFont="1">
      <alignment vertical="center"/>
    </xf>
    <xf numFmtId="0" fontId="4" fillId="0" borderId="0" xfId="0" applyFont="1" applyFill="1" applyBorder="1" applyAlignment="1">
      <alignment vertical="center"/>
    </xf>
    <xf numFmtId="0" fontId="8" fillId="0" borderId="0" xfId="0" applyFont="1" applyAlignment="1">
      <alignment vertical="center"/>
    </xf>
    <xf numFmtId="0" fontId="4" fillId="0" borderId="0" xfId="0" applyFont="1" applyAlignment="1"/>
    <xf numFmtId="0" fontId="10" fillId="0" borderId="14" xfId="0" applyFont="1" applyBorder="1" applyAlignment="1">
      <alignment horizontal="distributed" vertical="center" justifyLastLine="1"/>
    </xf>
    <xf numFmtId="0" fontId="10" fillId="0" borderId="15" xfId="0" applyFont="1" applyBorder="1" applyAlignment="1">
      <alignment horizontal="distributed" vertical="center" justifyLastLine="1"/>
    </xf>
    <xf numFmtId="0" fontId="10" fillId="0" borderId="16" xfId="0" applyFont="1" applyBorder="1" applyAlignment="1">
      <alignment horizontal="distributed" vertical="center" justifyLastLine="1"/>
    </xf>
    <xf numFmtId="0" fontId="0" fillId="0" borderId="0" xfId="0" applyBorder="1">
      <alignment vertical="center"/>
    </xf>
    <xf numFmtId="0" fontId="12" fillId="0" borderId="18" xfId="0" applyNumberFormat="1" applyFont="1" applyBorder="1" applyAlignment="1">
      <alignment horizontal="center" vertical="center"/>
    </xf>
    <xf numFmtId="0" fontId="12" fillId="0" borderId="19" xfId="0" applyNumberFormat="1" applyFont="1" applyBorder="1" applyAlignment="1">
      <alignment horizontal="center" vertical="center"/>
    </xf>
    <xf numFmtId="0" fontId="12" fillId="0" borderId="20" xfId="0" applyNumberFormat="1"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0" xfId="0" applyFont="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177" fontId="0" fillId="0" borderId="6" xfId="0" applyNumberFormat="1" applyBorder="1">
      <alignment vertical="center"/>
    </xf>
    <xf numFmtId="0" fontId="4" fillId="5" borderId="0" xfId="0" applyFont="1" applyFill="1">
      <alignment vertical="center"/>
    </xf>
    <xf numFmtId="0" fontId="4" fillId="0" borderId="0" xfId="0" applyNumberFormat="1" applyFont="1" applyAlignment="1">
      <alignment horizontal="center" vertical="center"/>
    </xf>
    <xf numFmtId="0" fontId="0" fillId="6" borderId="0" xfId="0" applyFill="1">
      <alignment vertical="center"/>
    </xf>
    <xf numFmtId="0" fontId="0" fillId="3" borderId="0" xfId="0" applyFill="1">
      <alignment vertical="center"/>
    </xf>
    <xf numFmtId="0" fontId="0" fillId="7" borderId="0" xfId="0" applyFill="1">
      <alignment vertical="center"/>
    </xf>
    <xf numFmtId="0" fontId="4" fillId="0" borderId="0" xfId="0" applyFont="1" applyFill="1">
      <alignment vertical="center"/>
    </xf>
    <xf numFmtId="0" fontId="4" fillId="0" borderId="0" xfId="0" applyFont="1" applyProtection="1">
      <alignment vertical="center"/>
    </xf>
    <xf numFmtId="0" fontId="4" fillId="0" borderId="0" xfId="0" applyFont="1" applyBorder="1" applyAlignment="1" applyProtection="1">
      <alignment horizontal="center" vertical="center"/>
    </xf>
    <xf numFmtId="0" fontId="5" fillId="0" borderId="0" xfId="0" applyFont="1" applyAlignment="1" applyProtection="1">
      <alignment horizontal="left" vertical="center"/>
    </xf>
    <xf numFmtId="0" fontId="6" fillId="0" borderId="0" xfId="0" applyFont="1" applyAlignment="1" applyProtection="1">
      <alignment vertical="center" shrinkToFit="1"/>
    </xf>
    <xf numFmtId="0" fontId="6" fillId="0" borderId="0" xfId="0" applyFont="1" applyAlignment="1" applyProtection="1">
      <alignment vertical="center"/>
    </xf>
    <xf numFmtId="0" fontId="4" fillId="0" borderId="0" xfId="0" applyFont="1" applyFill="1" applyProtection="1">
      <alignment vertical="center"/>
    </xf>
    <xf numFmtId="0" fontId="7" fillId="0" borderId="0" xfId="0" applyFont="1" applyFill="1" applyProtection="1">
      <alignment vertical="center"/>
    </xf>
    <xf numFmtId="0" fontId="4" fillId="0" borderId="0" xfId="0" applyFont="1" applyFill="1" applyAlignment="1" applyProtection="1">
      <alignment vertical="center"/>
    </xf>
    <xf numFmtId="0" fontId="4" fillId="0" borderId="0" xfId="0" applyFont="1" applyFill="1" applyAlignment="1" applyProtection="1">
      <alignment horizontal="center" vertical="center"/>
    </xf>
    <xf numFmtId="0" fontId="4" fillId="0" borderId="0" xfId="0" applyFont="1" applyFill="1" applyBorder="1" applyProtection="1">
      <alignment vertical="center"/>
    </xf>
    <xf numFmtId="0" fontId="4" fillId="0" borderId="0" xfId="0" applyFont="1" applyFill="1" applyAlignment="1" applyProtection="1">
      <alignment horizontal="left" vertical="center"/>
    </xf>
    <xf numFmtId="0" fontId="4" fillId="0" borderId="2" xfId="0" applyFont="1" applyFill="1" applyBorder="1" applyAlignment="1" applyProtection="1">
      <alignment vertical="center" shrinkToFit="1"/>
    </xf>
    <xf numFmtId="0" fontId="4" fillId="0" borderId="1" xfId="0" applyFont="1" applyFill="1" applyBorder="1" applyAlignment="1" applyProtection="1">
      <alignment vertical="center" shrinkToFit="1"/>
    </xf>
    <xf numFmtId="0" fontId="4" fillId="0" borderId="1" xfId="0" applyFont="1" applyFill="1" applyBorder="1" applyAlignment="1" applyProtection="1">
      <alignment horizontal="center" vertical="center"/>
    </xf>
    <xf numFmtId="0" fontId="4" fillId="0" borderId="4" xfId="0" applyFont="1" applyFill="1" applyBorder="1" applyAlignment="1" applyProtection="1">
      <alignment vertical="center"/>
    </xf>
    <xf numFmtId="0" fontId="4" fillId="0" borderId="0" xfId="0" applyFont="1" applyFill="1" applyBorder="1" applyAlignment="1" applyProtection="1">
      <alignment vertical="center"/>
    </xf>
    <xf numFmtId="0" fontId="4" fillId="0" borderId="0" xfId="0" applyFont="1" applyFill="1" applyAlignment="1" applyProtection="1"/>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center" vertical="center" shrinkToFit="1"/>
    </xf>
    <xf numFmtId="0" fontId="8" fillId="0" borderId="0" xfId="0" applyFont="1" applyFill="1" applyProtection="1">
      <alignment vertical="center"/>
    </xf>
    <xf numFmtId="0" fontId="8" fillId="0" borderId="0" xfId="0" applyFont="1" applyFill="1" applyAlignment="1" applyProtection="1">
      <alignment vertical="center" shrinkToFit="1"/>
    </xf>
    <xf numFmtId="0" fontId="4" fillId="0" borderId="11" xfId="0" applyFont="1" applyFill="1" applyBorder="1" applyAlignment="1" applyProtection="1">
      <alignment vertical="center"/>
    </xf>
    <xf numFmtId="0" fontId="4" fillId="0" borderId="12" xfId="0" applyFont="1" applyFill="1" applyBorder="1" applyAlignment="1" applyProtection="1">
      <alignment vertical="center"/>
    </xf>
    <xf numFmtId="0" fontId="4" fillId="0" borderId="17" xfId="0" applyFont="1" applyFill="1" applyBorder="1" applyAlignment="1" applyProtection="1">
      <alignment vertical="center"/>
    </xf>
    <xf numFmtId="0" fontId="8" fillId="0" borderId="4" xfId="0" applyFont="1" applyFill="1" applyBorder="1" applyAlignment="1" applyProtection="1">
      <alignment vertical="center" shrinkToFit="1"/>
    </xf>
    <xf numFmtId="176" fontId="8" fillId="0" borderId="4" xfId="0" applyNumberFormat="1" applyFont="1" applyFill="1" applyBorder="1" applyAlignment="1" applyProtection="1">
      <alignment vertical="center" shrinkToFit="1"/>
    </xf>
    <xf numFmtId="0" fontId="8" fillId="0" borderId="3" xfId="0" applyFont="1" applyFill="1" applyBorder="1" applyAlignment="1" applyProtection="1">
      <alignment vertical="center" shrinkToFit="1"/>
    </xf>
    <xf numFmtId="0" fontId="4" fillId="0" borderId="4" xfId="0" applyFont="1" applyFill="1" applyBorder="1" applyAlignment="1" applyProtection="1">
      <alignment horizontal="left" vertical="center"/>
    </xf>
    <xf numFmtId="0" fontId="4" fillId="0" borderId="4" xfId="0" applyFont="1" applyFill="1" applyBorder="1" applyAlignment="1" applyProtection="1">
      <alignment vertical="center" shrinkToFit="1"/>
    </xf>
    <xf numFmtId="0" fontId="9" fillId="0" borderId="4" xfId="0" applyFont="1" applyFill="1" applyBorder="1" applyAlignment="1" applyProtection="1">
      <alignment vertical="center"/>
    </xf>
    <xf numFmtId="0" fontId="4" fillId="0" borderId="0" xfId="0" applyFont="1" applyBorder="1" applyProtection="1">
      <alignment vertical="center"/>
    </xf>
    <xf numFmtId="0" fontId="4" fillId="0" borderId="0" xfId="0" applyFont="1" applyAlignment="1" applyProtection="1">
      <alignment horizontal="left" vertical="center"/>
    </xf>
    <xf numFmtId="0" fontId="4" fillId="0" borderId="13" xfId="0" applyFont="1" applyBorder="1" applyAlignment="1" applyProtection="1">
      <alignment vertical="center"/>
    </xf>
    <xf numFmtId="0" fontId="4" fillId="0" borderId="0" xfId="0" applyFont="1" applyBorder="1" applyAlignment="1" applyProtection="1">
      <alignment vertical="center"/>
    </xf>
    <xf numFmtId="0" fontId="4" fillId="0" borderId="3" xfId="0" applyFont="1" applyBorder="1" applyAlignment="1" applyProtection="1">
      <alignment vertical="center" shrinkToFit="1"/>
    </xf>
    <xf numFmtId="0" fontId="0" fillId="10" borderId="0" xfId="0" applyFill="1">
      <alignment vertical="center"/>
    </xf>
    <xf numFmtId="0" fontId="14" fillId="0" borderId="0" xfId="0" applyFont="1">
      <alignment vertical="center"/>
    </xf>
    <xf numFmtId="0" fontId="15" fillId="8" borderId="58" xfId="0" applyFont="1" applyFill="1" applyBorder="1" applyAlignment="1">
      <alignment horizontal="center" vertical="center" shrinkToFit="1"/>
    </xf>
    <xf numFmtId="0" fontId="15" fillId="8" borderId="59" xfId="0" applyFont="1" applyFill="1" applyBorder="1" applyAlignment="1">
      <alignment horizontal="center" vertical="center" shrinkToFit="1"/>
    </xf>
    <xf numFmtId="0" fontId="15" fillId="8" borderId="60" xfId="0" applyFont="1" applyFill="1" applyBorder="1" applyAlignment="1">
      <alignment horizontal="center" vertical="center" shrinkToFit="1"/>
    </xf>
    <xf numFmtId="49" fontId="14" fillId="10" borderId="0" xfId="0" applyNumberFormat="1" applyFont="1" applyFill="1" applyAlignment="1">
      <alignment horizontal="center" vertical="center"/>
    </xf>
    <xf numFmtId="0" fontId="14" fillId="10" borderId="0" xfId="0" applyFont="1" applyFill="1">
      <alignment vertical="center"/>
    </xf>
    <xf numFmtId="49" fontId="16" fillId="8" borderId="51" xfId="0" applyNumberFormat="1" applyFont="1" applyFill="1" applyBorder="1" applyAlignment="1" applyProtection="1">
      <alignment horizontal="center" vertical="center"/>
    </xf>
    <xf numFmtId="0" fontId="14" fillId="14" borderId="51" xfId="0" applyFont="1" applyFill="1" applyBorder="1" applyAlignment="1" applyProtection="1">
      <alignment horizontal="center" vertical="center"/>
      <protection locked="0"/>
    </xf>
    <xf numFmtId="0" fontId="16" fillId="8" borderId="51" xfId="0" applyFont="1" applyFill="1" applyBorder="1" applyAlignment="1">
      <alignment horizontal="center" vertical="center"/>
    </xf>
    <xf numFmtId="49" fontId="16" fillId="8" borderId="52" xfId="0" applyNumberFormat="1" applyFont="1" applyFill="1" applyBorder="1" applyAlignment="1" applyProtection="1">
      <alignment horizontal="center" vertical="center"/>
    </xf>
    <xf numFmtId="0" fontId="14" fillId="14" borderId="52" xfId="0" applyFont="1" applyFill="1" applyBorder="1" applyAlignment="1" applyProtection="1">
      <alignment horizontal="center" vertical="center"/>
      <protection locked="0"/>
    </xf>
    <xf numFmtId="0" fontId="18" fillId="8" borderId="51" xfId="0" applyFont="1" applyFill="1" applyBorder="1" applyAlignment="1" applyProtection="1">
      <alignment horizontal="center" vertical="center"/>
    </xf>
    <xf numFmtId="0" fontId="18" fillId="8" borderId="51" xfId="0" applyFont="1" applyFill="1" applyBorder="1" applyAlignment="1">
      <alignment horizontal="center" vertical="center"/>
    </xf>
    <xf numFmtId="49" fontId="16" fillId="8" borderId="51" xfId="0" applyNumberFormat="1" applyFont="1" applyFill="1" applyBorder="1" applyAlignment="1">
      <alignment horizontal="center" vertical="center" wrapText="1"/>
    </xf>
    <xf numFmtId="0" fontId="19" fillId="8" borderId="17" xfId="0" applyFont="1" applyFill="1" applyBorder="1" applyAlignment="1">
      <alignment horizontal="center" vertical="center" wrapText="1" shrinkToFit="1"/>
    </xf>
    <xf numFmtId="0" fontId="14" fillId="0" borderId="51" xfId="0" applyFont="1" applyFill="1" applyBorder="1" applyAlignment="1" applyProtection="1">
      <alignment horizontal="center" vertical="center"/>
    </xf>
    <xf numFmtId="0" fontId="16" fillId="8" borderId="51" xfId="0" applyNumberFormat="1" applyFont="1" applyFill="1" applyBorder="1" applyAlignment="1">
      <alignment horizontal="center" vertical="center" wrapText="1"/>
    </xf>
    <xf numFmtId="49" fontId="19" fillId="8" borderId="51" xfId="0" applyNumberFormat="1" applyFont="1" applyFill="1" applyBorder="1" applyAlignment="1">
      <alignment horizontal="center" vertical="center" wrapText="1"/>
    </xf>
    <xf numFmtId="0" fontId="19" fillId="8" borderId="51" xfId="0" applyFont="1" applyFill="1" applyBorder="1" applyAlignment="1">
      <alignment horizontal="center" vertical="center" wrapText="1" shrinkToFit="1"/>
    </xf>
    <xf numFmtId="49" fontId="14" fillId="8" borderId="51" xfId="0" applyNumberFormat="1" applyFont="1" applyFill="1" applyBorder="1" applyAlignment="1">
      <alignment horizontal="center" vertical="center"/>
    </xf>
    <xf numFmtId="0" fontId="19" fillId="8" borderId="51" xfId="0" applyFont="1" applyFill="1" applyBorder="1">
      <alignment vertical="center"/>
    </xf>
    <xf numFmtId="0" fontId="14" fillId="0" borderId="51" xfId="0" applyFont="1" applyFill="1" applyBorder="1" applyProtection="1">
      <alignment vertical="center"/>
    </xf>
    <xf numFmtId="49" fontId="14" fillId="0" borderId="0" xfId="0" applyNumberFormat="1" applyFont="1" applyAlignment="1">
      <alignment horizontal="center" vertical="center"/>
    </xf>
    <xf numFmtId="0" fontId="14" fillId="0" borderId="0" xfId="0" applyFont="1" applyFill="1">
      <alignment vertical="center"/>
    </xf>
    <xf numFmtId="0" fontId="14" fillId="0" borderId="0" xfId="0" applyFont="1" applyFill="1" applyBorder="1" applyAlignment="1" applyProtection="1">
      <alignment horizontal="center" vertical="center"/>
      <protection locked="0"/>
    </xf>
    <xf numFmtId="0" fontId="20" fillId="0" borderId="0" xfId="0" applyFont="1">
      <alignment vertical="center"/>
    </xf>
    <xf numFmtId="0" fontId="14" fillId="0" borderId="0" xfId="0" applyFont="1" applyAlignment="1"/>
    <xf numFmtId="0" fontId="14" fillId="0" borderId="0" xfId="0" applyFont="1" applyBorder="1" applyAlignment="1">
      <alignment vertical="center"/>
    </xf>
    <xf numFmtId="0" fontId="14" fillId="9" borderId="55" xfId="0" applyNumberFormat="1" applyFont="1" applyFill="1" applyBorder="1" applyAlignment="1">
      <alignment horizontal="center" vertical="center"/>
    </xf>
    <xf numFmtId="0" fontId="14" fillId="9" borderId="56" xfId="0" applyNumberFormat="1" applyFont="1" applyFill="1" applyBorder="1" applyAlignment="1">
      <alignment horizontal="center" vertical="center"/>
    </xf>
    <xf numFmtId="0" fontId="14" fillId="9" borderId="57" xfId="0" applyNumberFormat="1" applyFont="1" applyFill="1" applyBorder="1" applyAlignment="1">
      <alignment horizontal="center" vertical="center"/>
    </xf>
    <xf numFmtId="0" fontId="14" fillId="0" borderId="0" xfId="0" applyFont="1" applyBorder="1">
      <alignment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4" fillId="0" borderId="0" xfId="0" applyFont="1" applyFill="1" applyAlignment="1" applyProtection="1">
      <alignment horizontal="center" vertical="center" shrinkToFit="1"/>
    </xf>
    <xf numFmtId="0" fontId="4" fillId="0" borderId="0" xfId="0" applyFont="1" applyFill="1" applyAlignment="1" applyProtection="1">
      <alignment horizontal="center" vertical="center"/>
    </xf>
    <xf numFmtId="49" fontId="4" fillId="0" borderId="0" xfId="0" applyNumberFormat="1" applyFont="1" applyFill="1" applyBorder="1" applyAlignment="1" applyProtection="1">
      <alignment horizontal="left" vertical="center"/>
    </xf>
    <xf numFmtId="0" fontId="4" fillId="0" borderId="0" xfId="0" applyFont="1" applyFill="1" applyAlignment="1" applyProtection="1">
      <alignment vertical="center"/>
    </xf>
    <xf numFmtId="0" fontId="4" fillId="0" borderId="0" xfId="0" applyFont="1" applyFill="1" applyBorder="1" applyAlignment="1" applyProtection="1">
      <alignment horizontal="center" vertical="center" wrapText="1"/>
    </xf>
    <xf numFmtId="0" fontId="4" fillId="0" borderId="0" xfId="0" applyFont="1" applyFill="1" applyAlignment="1" applyProtection="1">
      <alignment horizontal="center" vertical="center" shrinkToFit="1"/>
    </xf>
    <xf numFmtId="0" fontId="4" fillId="0" borderId="0" xfId="0" applyFont="1" applyFill="1" applyBorder="1" applyAlignment="1" applyProtection="1">
      <alignment horizontal="center" vertical="center"/>
    </xf>
    <xf numFmtId="0" fontId="4" fillId="0" borderId="0" xfId="0" applyFont="1" applyFill="1" applyAlignment="1" applyProtection="1">
      <alignment horizontal="center" vertical="center"/>
    </xf>
    <xf numFmtId="49" fontId="4" fillId="0" borderId="0" xfId="0" applyNumberFormat="1" applyFont="1" applyFill="1" applyBorder="1" applyAlignment="1" applyProtection="1">
      <alignment horizontal="left" vertical="center"/>
    </xf>
    <xf numFmtId="0" fontId="22" fillId="4" borderId="0" xfId="0" applyFont="1" applyFill="1">
      <alignment vertical="center"/>
    </xf>
    <xf numFmtId="0" fontId="0" fillId="4" borderId="0" xfId="0" applyFill="1">
      <alignment vertical="center"/>
    </xf>
    <xf numFmtId="0" fontId="14" fillId="0" borderId="0" xfId="0" applyNumberFormat="1" applyFont="1" applyFill="1" applyBorder="1" applyAlignment="1">
      <alignment horizontal="center" vertical="center"/>
    </xf>
    <xf numFmtId="0" fontId="15" fillId="0" borderId="0" xfId="0" applyFont="1" applyFill="1" applyBorder="1" applyAlignment="1">
      <alignment horizontal="center" vertical="center" shrinkToFit="1"/>
    </xf>
    <xf numFmtId="0" fontId="14" fillId="0" borderId="0" xfId="0" applyFont="1" applyFill="1" applyBorder="1" applyAlignment="1">
      <alignment horizontal="center" vertical="center"/>
    </xf>
    <xf numFmtId="0" fontId="14" fillId="0" borderId="0" xfId="0" applyFont="1" applyFill="1" applyBorder="1">
      <alignment vertical="center"/>
    </xf>
    <xf numFmtId="0" fontId="15" fillId="8" borderId="69" xfId="0" applyFont="1" applyFill="1" applyBorder="1" applyAlignment="1">
      <alignment horizontal="center" vertical="center" shrinkToFit="1"/>
    </xf>
    <xf numFmtId="0" fontId="15" fillId="8" borderId="51" xfId="0" applyFont="1" applyFill="1" applyBorder="1" applyAlignment="1">
      <alignment horizontal="center" vertical="center" shrinkToFit="1"/>
    </xf>
    <xf numFmtId="0" fontId="15" fillId="8" borderId="70" xfId="0" applyFont="1" applyFill="1" applyBorder="1" applyAlignment="1">
      <alignment horizontal="center" vertical="center" shrinkToFit="1"/>
    </xf>
    <xf numFmtId="0" fontId="14" fillId="9" borderId="69" xfId="0" applyNumberFormat="1" applyFont="1" applyFill="1" applyBorder="1" applyAlignment="1">
      <alignment horizontal="center" vertical="center"/>
    </xf>
    <xf numFmtId="0" fontId="14" fillId="9" borderId="51" xfId="0" applyNumberFormat="1" applyFont="1" applyFill="1" applyBorder="1" applyAlignment="1">
      <alignment horizontal="center" vertical="center"/>
    </xf>
    <xf numFmtId="0" fontId="14" fillId="9" borderId="51" xfId="0" applyFont="1" applyFill="1" applyBorder="1" applyAlignment="1">
      <alignment horizontal="center" vertical="center"/>
    </xf>
    <xf numFmtId="0" fontId="14" fillId="9" borderId="70" xfId="0" applyFont="1" applyFill="1" applyBorder="1" applyAlignment="1">
      <alignment horizontal="center" vertical="center"/>
    </xf>
    <xf numFmtId="0" fontId="14" fillId="9" borderId="69" xfId="0" applyFont="1" applyFill="1" applyBorder="1" applyAlignment="1">
      <alignment horizontal="center" vertical="center"/>
    </xf>
    <xf numFmtId="0" fontId="4" fillId="0" borderId="0" xfId="0" applyFont="1" applyBorder="1" applyAlignment="1" applyProtection="1">
      <alignment vertical="center" shrinkToFit="1"/>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4" fillId="0" borderId="0" xfId="0" applyFont="1" applyFill="1" applyAlignment="1" applyProtection="1">
      <alignment horizontal="center" vertical="center" shrinkToFit="1"/>
    </xf>
    <xf numFmtId="0" fontId="4" fillId="0" borderId="0" xfId="0" applyFont="1" applyFill="1" applyAlignment="1" applyProtection="1">
      <alignment horizontal="center" vertical="center"/>
    </xf>
    <xf numFmtId="49" fontId="4" fillId="0" borderId="0" xfId="0" applyNumberFormat="1" applyFont="1" applyFill="1" applyBorder="1" applyAlignment="1" applyProtection="1">
      <alignment horizontal="left" vertical="center"/>
    </xf>
    <xf numFmtId="0" fontId="4" fillId="0" borderId="0" xfId="0" applyFont="1" applyFill="1" applyBorder="1" applyAlignment="1" applyProtection="1">
      <alignment vertical="center" shrinkToFit="1"/>
    </xf>
    <xf numFmtId="0" fontId="15" fillId="14" borderId="61" xfId="0" applyFont="1" applyFill="1" applyBorder="1" applyAlignment="1" applyProtection="1">
      <alignment horizontal="center" vertical="center"/>
      <protection locked="0"/>
    </xf>
    <xf numFmtId="0" fontId="15" fillId="14" borderId="62" xfId="0" applyFont="1" applyFill="1" applyBorder="1" applyAlignment="1" applyProtection="1">
      <alignment horizontal="center" vertical="center"/>
      <protection locked="0"/>
    </xf>
    <xf numFmtId="0" fontId="15" fillId="14" borderId="63" xfId="0" applyFont="1" applyFill="1" applyBorder="1" applyAlignment="1" applyProtection="1">
      <alignment horizontal="center" vertical="center"/>
      <protection locked="0"/>
    </xf>
    <xf numFmtId="0" fontId="24" fillId="14" borderId="64" xfId="0" applyFont="1" applyFill="1" applyBorder="1" applyAlignment="1" applyProtection="1">
      <alignment horizontal="center" vertical="center"/>
      <protection locked="0"/>
    </xf>
    <xf numFmtId="0" fontId="24" fillId="14" borderId="65" xfId="0" applyFont="1" applyFill="1" applyBorder="1" applyAlignment="1" applyProtection="1">
      <alignment horizontal="center" vertical="center"/>
      <protection locked="0"/>
    </xf>
    <xf numFmtId="0" fontId="24" fillId="14" borderId="66" xfId="0" applyFont="1" applyFill="1" applyBorder="1" applyAlignment="1" applyProtection="1">
      <alignment horizontal="center" vertical="center"/>
      <protection locked="0"/>
    </xf>
    <xf numFmtId="0" fontId="24" fillId="0" borderId="64" xfId="0" applyFont="1" applyBorder="1" applyAlignment="1" applyProtection="1">
      <alignment horizontal="center" vertical="center"/>
      <protection locked="0"/>
    </xf>
    <xf numFmtId="0" fontId="24" fillId="13" borderId="64" xfId="0" applyFont="1" applyFill="1" applyBorder="1" applyAlignment="1" applyProtection="1">
      <alignment horizontal="center" vertical="center"/>
      <protection locked="0"/>
    </xf>
    <xf numFmtId="0" fontId="24" fillId="15" borderId="64" xfId="0" applyFont="1" applyFill="1" applyBorder="1" applyAlignment="1" applyProtection="1">
      <alignment horizontal="center" vertical="center"/>
      <protection locked="0"/>
    </xf>
    <xf numFmtId="0" fontId="24" fillId="12" borderId="64" xfId="0" applyFont="1" applyFill="1" applyBorder="1" applyAlignment="1" applyProtection="1">
      <alignment horizontal="center" vertical="center"/>
      <protection locked="0"/>
    </xf>
    <xf numFmtId="0" fontId="24" fillId="16" borderId="64" xfId="0" applyFont="1" applyFill="1" applyBorder="1" applyAlignment="1" applyProtection="1">
      <alignment horizontal="center" vertical="center"/>
      <protection locked="0"/>
    </xf>
    <xf numFmtId="0" fontId="24" fillId="11" borderId="64" xfId="0" applyFont="1" applyFill="1" applyBorder="1" applyAlignment="1" applyProtection="1">
      <alignment horizontal="center" vertical="center"/>
      <protection locked="0"/>
    </xf>
    <xf numFmtId="49" fontId="25" fillId="8" borderId="51" xfId="0" applyNumberFormat="1" applyFont="1" applyFill="1" applyBorder="1" applyAlignment="1" applyProtection="1">
      <alignment horizontal="center" vertical="center"/>
    </xf>
    <xf numFmtId="49" fontId="26" fillId="8" borderId="51" xfId="0" applyNumberFormat="1" applyFont="1" applyFill="1" applyBorder="1" applyAlignment="1" applyProtection="1">
      <alignment horizontal="center" vertical="center"/>
    </xf>
    <xf numFmtId="0" fontId="27" fillId="0" borderId="0" xfId="0" applyFont="1" applyFill="1" applyProtection="1">
      <alignment vertical="center"/>
    </xf>
    <xf numFmtId="49" fontId="4"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left" vertical="center"/>
    </xf>
    <xf numFmtId="0" fontId="13" fillId="0" borderId="0" xfId="0" applyFont="1" applyFill="1" applyProtection="1">
      <alignment vertical="center"/>
    </xf>
    <xf numFmtId="0" fontId="8" fillId="0" borderId="0" xfId="0" applyFont="1" applyFill="1" applyAlignment="1" applyProtection="1">
      <alignment horizontal="left" vertical="center" shrinkToFit="1"/>
    </xf>
    <xf numFmtId="0" fontId="4" fillId="0" borderId="1" xfId="0" applyFont="1" applyFill="1" applyBorder="1" applyAlignment="1" applyProtection="1">
      <alignment horizontal="center" vertical="center"/>
    </xf>
    <xf numFmtId="0" fontId="8" fillId="8" borderId="0" xfId="0" applyFont="1" applyFill="1" applyProtection="1">
      <alignment vertical="center"/>
    </xf>
    <xf numFmtId="0" fontId="27" fillId="8" borderId="0" xfId="0" applyFont="1" applyFill="1" applyProtection="1">
      <alignment vertical="center"/>
    </xf>
    <xf numFmtId="0" fontId="24" fillId="17" borderId="64" xfId="0" applyFont="1" applyFill="1" applyBorder="1" applyAlignment="1" applyProtection="1">
      <alignment horizontal="center" vertical="center"/>
      <protection locked="0"/>
    </xf>
    <xf numFmtId="0" fontId="24" fillId="0" borderId="52" xfId="0" applyFont="1" applyBorder="1" applyAlignment="1" applyProtection="1">
      <alignment horizontal="center" vertical="center" wrapText="1"/>
    </xf>
    <xf numFmtId="0" fontId="24" fillId="18" borderId="64" xfId="0" applyFont="1" applyFill="1" applyBorder="1" applyAlignment="1" applyProtection="1">
      <alignment horizontal="center" vertical="center"/>
      <protection locked="0"/>
    </xf>
    <xf numFmtId="38" fontId="24" fillId="18" borderId="64" xfId="1" applyFont="1" applyFill="1" applyBorder="1" applyAlignment="1" applyProtection="1">
      <alignment horizontal="center" vertical="center"/>
      <protection locked="0"/>
    </xf>
    <xf numFmtId="0" fontId="23" fillId="8" borderId="17" xfId="0" applyFont="1" applyFill="1" applyBorder="1" applyAlignment="1" applyProtection="1">
      <alignment horizontal="center" vertical="center" wrapText="1" shrinkToFit="1"/>
    </xf>
    <xf numFmtId="0" fontId="24" fillId="0" borderId="64" xfId="0" applyFont="1" applyFill="1" applyBorder="1" applyAlignment="1" applyProtection="1">
      <alignment horizontal="center" vertical="center"/>
      <protection locked="0"/>
    </xf>
    <xf numFmtId="0" fontId="24" fillId="0" borderId="65" xfId="0" applyFont="1" applyBorder="1" applyAlignment="1" applyProtection="1">
      <alignment horizontal="center" vertical="center"/>
      <protection locked="0"/>
    </xf>
    <xf numFmtId="0" fontId="24" fillId="13" borderId="65" xfId="0" applyFont="1" applyFill="1" applyBorder="1" applyAlignment="1" applyProtection="1">
      <alignment horizontal="center" vertical="center"/>
      <protection locked="0"/>
    </xf>
    <xf numFmtId="0" fontId="24" fillId="15" borderId="65" xfId="0" applyFont="1" applyFill="1" applyBorder="1" applyAlignment="1" applyProtection="1">
      <alignment horizontal="center" vertical="center"/>
      <protection locked="0"/>
    </xf>
    <xf numFmtId="0" fontId="24" fillId="12" borderId="65" xfId="0" applyFont="1" applyFill="1" applyBorder="1" applyAlignment="1" applyProtection="1">
      <alignment horizontal="center" vertical="center"/>
      <protection locked="0"/>
    </xf>
    <xf numFmtId="0" fontId="24" fillId="17" borderId="65" xfId="0" applyFont="1" applyFill="1" applyBorder="1" applyAlignment="1" applyProtection="1">
      <alignment horizontal="center" vertical="center"/>
      <protection locked="0"/>
    </xf>
    <xf numFmtId="0" fontId="24" fillId="16" borderId="65" xfId="0" applyFont="1" applyFill="1" applyBorder="1" applyAlignment="1" applyProtection="1">
      <alignment horizontal="center" vertical="center"/>
      <protection locked="0"/>
    </xf>
    <xf numFmtId="0" fontId="24" fillId="11" borderId="65" xfId="0" applyFont="1" applyFill="1" applyBorder="1" applyAlignment="1" applyProtection="1">
      <alignment horizontal="center" vertical="center"/>
      <protection locked="0"/>
    </xf>
    <xf numFmtId="0" fontId="24" fillId="18" borderId="65" xfId="0" applyFont="1" applyFill="1" applyBorder="1" applyAlignment="1" applyProtection="1">
      <alignment horizontal="center" vertical="center"/>
      <protection locked="0"/>
    </xf>
    <xf numFmtId="38" fontId="24" fillId="18" borderId="65" xfId="1" applyFont="1" applyFill="1" applyBorder="1" applyAlignment="1" applyProtection="1">
      <alignment horizontal="center" vertical="center"/>
      <protection locked="0"/>
    </xf>
    <xf numFmtId="0" fontId="24" fillId="0" borderId="65" xfId="0" applyFont="1" applyFill="1" applyBorder="1" applyAlignment="1" applyProtection="1">
      <alignment horizontal="center" vertical="center"/>
      <protection locked="0"/>
    </xf>
    <xf numFmtId="0" fontId="24" fillId="0" borderId="79" xfId="0" applyFont="1" applyFill="1" applyBorder="1" applyAlignment="1" applyProtection="1">
      <alignment horizontal="center" vertical="center"/>
      <protection locked="0"/>
    </xf>
    <xf numFmtId="0" fontId="24" fillId="0" borderId="80" xfId="0" applyFont="1" applyFill="1" applyBorder="1" applyAlignment="1" applyProtection="1">
      <alignment horizontal="center" vertical="center"/>
      <protection locked="0"/>
    </xf>
    <xf numFmtId="0" fontId="28" fillId="8" borderId="51" xfId="0" applyNumberFormat="1" applyFont="1" applyFill="1" applyBorder="1" applyAlignment="1" applyProtection="1">
      <alignment horizontal="center" vertical="center"/>
    </xf>
    <xf numFmtId="0" fontId="29" fillId="8" borderId="51" xfId="0" applyFont="1" applyFill="1" applyBorder="1" applyAlignment="1" applyProtection="1">
      <alignment horizontal="center" vertical="center" wrapText="1" shrinkToFit="1"/>
    </xf>
    <xf numFmtId="49" fontId="28" fillId="8" borderId="51" xfId="0" applyNumberFormat="1" applyFont="1" applyFill="1" applyBorder="1" applyAlignment="1" applyProtection="1">
      <alignment horizontal="center" vertical="center"/>
    </xf>
    <xf numFmtId="49" fontId="28" fillId="8" borderId="51" xfId="0" applyNumberFormat="1" applyFont="1" applyFill="1" applyBorder="1" applyAlignment="1" applyProtection="1">
      <alignment horizontal="center" vertical="center" wrapText="1"/>
    </xf>
    <xf numFmtId="0" fontId="30" fillId="8" borderId="51" xfId="0" applyFont="1" applyFill="1" applyBorder="1" applyAlignment="1" applyProtection="1">
      <alignment horizontal="center" vertical="center" wrapText="1" shrinkToFit="1"/>
    </xf>
    <xf numFmtId="0" fontId="28" fillId="8" borderId="51" xfId="0" applyNumberFormat="1" applyFont="1" applyFill="1" applyBorder="1" applyAlignment="1" applyProtection="1">
      <alignment horizontal="center" vertical="center" wrapText="1"/>
    </xf>
    <xf numFmtId="0" fontId="29" fillId="8" borderId="51" xfId="0" applyNumberFormat="1" applyFont="1" applyFill="1" applyBorder="1" applyAlignment="1" applyProtection="1">
      <alignment horizontal="center" vertical="center" wrapText="1" shrinkToFit="1"/>
    </xf>
    <xf numFmtId="0" fontId="29" fillId="8" borderId="51" xfId="0" applyFont="1" applyFill="1" applyBorder="1" applyAlignment="1" applyProtection="1">
      <alignment horizontal="center" vertical="center"/>
    </xf>
    <xf numFmtId="0" fontId="32" fillId="0" borderId="0" xfId="0" applyFont="1" applyFill="1" applyProtection="1">
      <alignment vertical="center"/>
    </xf>
    <xf numFmtId="0" fontId="32" fillId="0" borderId="0" xfId="0" applyFont="1" applyProtection="1">
      <alignment vertical="center"/>
    </xf>
    <xf numFmtId="0" fontId="32" fillId="0" borderId="0" xfId="0" applyFont="1" applyFill="1" applyAlignment="1" applyProtection="1">
      <alignment horizontal="left" vertical="center"/>
    </xf>
    <xf numFmtId="0" fontId="32" fillId="0" borderId="0" xfId="0" applyFont="1" applyFill="1" applyBorder="1" applyAlignment="1" applyProtection="1">
      <alignment vertical="center"/>
    </xf>
    <xf numFmtId="0" fontId="32" fillId="0" borderId="0" xfId="0" applyFont="1" applyBorder="1" applyAlignment="1" applyProtection="1">
      <alignment vertical="center"/>
    </xf>
    <xf numFmtId="176" fontId="32" fillId="0" borderId="17" xfId="0" applyNumberFormat="1" applyFont="1" applyFill="1" applyBorder="1" applyAlignment="1" applyProtection="1">
      <alignment vertical="center"/>
    </xf>
    <xf numFmtId="176" fontId="32" fillId="0" borderId="4" xfId="0" applyNumberFormat="1" applyFont="1" applyFill="1" applyBorder="1" applyAlignment="1" applyProtection="1">
      <alignment vertical="center" shrinkToFit="1"/>
    </xf>
    <xf numFmtId="0" fontId="32" fillId="0" borderId="4" xfId="0" applyFont="1" applyFill="1" applyBorder="1" applyAlignment="1" applyProtection="1">
      <alignment vertical="center"/>
    </xf>
    <xf numFmtId="0" fontId="32" fillId="0" borderId="4" xfId="0" applyFont="1" applyFill="1" applyBorder="1" applyAlignment="1" applyProtection="1">
      <alignment vertical="center" shrinkToFit="1"/>
    </xf>
    <xf numFmtId="0" fontId="32" fillId="0" borderId="4" xfId="0" applyFont="1" applyFill="1" applyBorder="1" applyAlignment="1" applyProtection="1">
      <alignment horizontal="right" vertical="center" shrinkToFit="1"/>
    </xf>
    <xf numFmtId="0" fontId="32" fillId="0" borderId="3" xfId="0" applyFont="1" applyBorder="1" applyAlignment="1" applyProtection="1">
      <alignment vertical="center" shrinkToFit="1"/>
    </xf>
    <xf numFmtId="0" fontId="32" fillId="0" borderId="4" xfId="0" applyFont="1" applyFill="1" applyBorder="1" applyProtection="1">
      <alignment vertical="center"/>
    </xf>
    <xf numFmtId="0" fontId="32" fillId="0" borderId="3" xfId="0" applyFont="1" applyFill="1" applyBorder="1" applyAlignment="1" applyProtection="1">
      <alignment vertical="center"/>
    </xf>
    <xf numFmtId="0" fontId="32" fillId="0" borderId="4" xfId="0" applyNumberFormat="1" applyFont="1" applyFill="1" applyBorder="1" applyAlignment="1" applyProtection="1">
      <alignment vertical="center"/>
    </xf>
    <xf numFmtId="0" fontId="32" fillId="0" borderId="7" xfId="0" applyFont="1" applyFill="1" applyBorder="1" applyAlignment="1" applyProtection="1">
      <alignment horizontal="right" vertical="center" wrapText="1"/>
    </xf>
    <xf numFmtId="178" fontId="32" fillId="0" borderId="0" xfId="0" applyNumberFormat="1" applyFont="1" applyFill="1" applyBorder="1" applyAlignment="1" applyProtection="1">
      <alignment vertical="center"/>
    </xf>
    <xf numFmtId="0" fontId="32" fillId="0" borderId="7" xfId="0" applyFont="1" applyFill="1" applyBorder="1" applyAlignment="1" applyProtection="1">
      <alignment horizontal="left" vertical="center" wrapText="1"/>
    </xf>
    <xf numFmtId="0" fontId="32" fillId="0" borderId="0" xfId="0" applyFont="1" applyFill="1" applyBorder="1" applyAlignment="1" applyProtection="1">
      <alignment horizontal="right" vertical="center" wrapText="1"/>
    </xf>
    <xf numFmtId="0" fontId="32" fillId="0" borderId="0" xfId="0" applyFont="1" applyFill="1" applyBorder="1" applyAlignment="1" applyProtection="1">
      <alignment horizontal="left" vertical="center" wrapText="1"/>
    </xf>
    <xf numFmtId="0" fontId="32" fillId="0" borderId="6" xfId="0" applyFont="1" applyFill="1" applyBorder="1" applyAlignment="1" applyProtection="1">
      <alignment horizontal="right" vertical="center" wrapText="1"/>
    </xf>
    <xf numFmtId="0" fontId="32" fillId="0" borderId="6" xfId="0" applyFont="1" applyFill="1" applyBorder="1" applyAlignment="1" applyProtection="1">
      <alignment horizontal="left" vertical="center" wrapText="1"/>
    </xf>
    <xf numFmtId="0" fontId="32" fillId="0" borderId="0" xfId="0" applyFont="1" applyFill="1" applyBorder="1" applyAlignment="1" applyProtection="1">
      <alignment horizontal="right" vertical="center"/>
    </xf>
    <xf numFmtId="178" fontId="32" fillId="0" borderId="7" xfId="0" applyNumberFormat="1" applyFont="1" applyFill="1" applyBorder="1" applyAlignment="1" applyProtection="1">
      <alignment vertical="center"/>
    </xf>
    <xf numFmtId="0" fontId="32" fillId="0" borderId="0" xfId="0" applyFont="1" applyFill="1" applyBorder="1" applyProtection="1">
      <alignment vertical="center"/>
    </xf>
    <xf numFmtId="0" fontId="32" fillId="0" borderId="5" xfId="0" applyFont="1" applyFill="1" applyBorder="1" applyProtection="1">
      <alignment vertical="center"/>
    </xf>
    <xf numFmtId="0" fontId="32" fillId="0" borderId="6" xfId="0" applyFont="1" applyFill="1" applyBorder="1" applyAlignment="1" applyProtection="1">
      <alignment horizontal="right" vertical="center"/>
    </xf>
    <xf numFmtId="178" fontId="32" fillId="0" borderId="6" xfId="0" applyNumberFormat="1" applyFont="1" applyFill="1" applyBorder="1" applyAlignment="1" applyProtection="1">
      <alignment vertical="center"/>
    </xf>
    <xf numFmtId="0" fontId="32" fillId="0" borderId="6" xfId="0" applyFont="1" applyFill="1" applyBorder="1" applyProtection="1">
      <alignment vertical="center"/>
    </xf>
    <xf numFmtId="0" fontId="32" fillId="0" borderId="7" xfId="0" applyFont="1" applyFill="1" applyBorder="1" applyProtection="1">
      <alignment vertical="center"/>
    </xf>
    <xf numFmtId="0" fontId="32" fillId="0" borderId="8" xfId="0" applyFont="1" applyFill="1" applyBorder="1" applyProtection="1">
      <alignment vertical="center"/>
    </xf>
    <xf numFmtId="0" fontId="32" fillId="0" borderId="4" xfId="0" applyFont="1" applyFill="1" applyBorder="1" applyAlignment="1" applyProtection="1">
      <alignment horizontal="center" vertical="center"/>
    </xf>
    <xf numFmtId="0" fontId="32" fillId="0" borderId="3" xfId="0" applyFont="1" applyFill="1" applyBorder="1" applyAlignment="1" applyProtection="1">
      <alignment horizontal="center" vertical="center"/>
    </xf>
    <xf numFmtId="0" fontId="35" fillId="0" borderId="4" xfId="0" applyFont="1" applyFill="1" applyBorder="1" applyAlignment="1" applyProtection="1">
      <alignment vertical="center"/>
    </xf>
    <xf numFmtId="0" fontId="33" fillId="0" borderId="4" xfId="0" applyFont="1" applyFill="1" applyBorder="1" applyAlignment="1" applyProtection="1">
      <alignment vertical="center"/>
    </xf>
    <xf numFmtId="0" fontId="33" fillId="0" borderId="4" xfId="0" applyFont="1" applyFill="1" applyBorder="1" applyAlignment="1" applyProtection="1">
      <alignment horizontal="left" vertical="center"/>
    </xf>
    <xf numFmtId="0" fontId="36" fillId="0" borderId="4" xfId="0" applyFont="1" applyFill="1" applyBorder="1" applyAlignment="1" applyProtection="1">
      <alignment horizontal="center" vertical="center"/>
    </xf>
    <xf numFmtId="0" fontId="36" fillId="0" borderId="3" xfId="0" applyFont="1" applyFill="1" applyBorder="1" applyAlignment="1" applyProtection="1">
      <alignment horizontal="center" vertical="center"/>
    </xf>
    <xf numFmtId="0" fontId="32" fillId="0" borderId="0" xfId="0" applyFont="1" applyFill="1" applyBorder="1" applyAlignment="1" applyProtection="1">
      <alignment horizontal="center" vertical="center"/>
    </xf>
    <xf numFmtId="0" fontId="32" fillId="0" borderId="5" xfId="0" applyFont="1" applyFill="1" applyBorder="1" applyAlignment="1" applyProtection="1">
      <alignment horizontal="center" vertical="center"/>
    </xf>
    <xf numFmtId="0" fontId="32" fillId="0" borderId="5" xfId="0" applyFont="1" applyFill="1" applyBorder="1" applyAlignment="1" applyProtection="1">
      <alignment vertical="center"/>
    </xf>
    <xf numFmtId="0" fontId="32" fillId="0" borderId="4" xfId="0" applyNumberFormat="1" applyFont="1" applyFill="1" applyBorder="1" applyAlignment="1" applyProtection="1">
      <alignment vertical="center" shrinkToFit="1"/>
    </xf>
    <xf numFmtId="0" fontId="32" fillId="0" borderId="0" xfId="0" applyFont="1" applyFill="1" applyBorder="1" applyAlignment="1" applyProtection="1">
      <alignment horizontal="left" vertical="center"/>
    </xf>
    <xf numFmtId="0" fontId="32" fillId="0" borderId="5" xfId="0" applyFont="1" applyFill="1" applyBorder="1" applyAlignment="1" applyProtection="1">
      <alignment horizontal="left" vertical="center"/>
    </xf>
    <xf numFmtId="0" fontId="32" fillId="0" borderId="4" xfId="0" applyFont="1" applyFill="1" applyBorder="1" applyAlignment="1" applyProtection="1">
      <alignment horizontal="left" vertical="center"/>
    </xf>
    <xf numFmtId="0" fontId="32" fillId="0" borderId="3" xfId="0" applyFont="1" applyFill="1" applyBorder="1" applyAlignment="1" applyProtection="1">
      <alignment horizontal="left" vertical="center"/>
    </xf>
    <xf numFmtId="0" fontId="33" fillId="0" borderId="9" xfId="0" applyFont="1" applyFill="1" applyBorder="1" applyProtection="1">
      <alignment vertical="center"/>
    </xf>
    <xf numFmtId="0" fontId="32" fillId="0" borderId="9" xfId="0" applyFont="1" applyFill="1" applyBorder="1" applyProtection="1">
      <alignment vertical="center"/>
    </xf>
    <xf numFmtId="0" fontId="32" fillId="0" borderId="9" xfId="0" applyFont="1" applyFill="1" applyBorder="1" applyAlignment="1" applyProtection="1">
      <alignment horizontal="left" vertical="center"/>
    </xf>
    <xf numFmtId="0" fontId="32" fillId="0" borderId="23" xfId="0" applyFont="1" applyFill="1" applyBorder="1" applyAlignment="1" applyProtection="1">
      <alignment horizontal="left" vertical="center"/>
    </xf>
    <xf numFmtId="0" fontId="32" fillId="0" borderId="3" xfId="0" applyFont="1" applyFill="1" applyBorder="1" applyProtection="1">
      <alignment vertical="center"/>
    </xf>
    <xf numFmtId="0" fontId="33" fillId="0" borderId="0" xfId="0" applyFont="1" applyFill="1" applyProtection="1">
      <alignment vertical="center"/>
    </xf>
    <xf numFmtId="0" fontId="33" fillId="0" borderId="0" xfId="0" applyFont="1" applyFill="1" applyAlignment="1" applyProtection="1">
      <alignment vertical="center" shrinkToFit="1"/>
    </xf>
    <xf numFmtId="0" fontId="32" fillId="0" borderId="0" xfId="0" applyFont="1" applyFill="1" applyAlignment="1" applyProtection="1">
      <alignment vertical="center"/>
    </xf>
    <xf numFmtId="0" fontId="32" fillId="0" borderId="11" xfId="0" applyFont="1" applyFill="1" applyBorder="1" applyAlignment="1" applyProtection="1">
      <alignment vertical="center"/>
    </xf>
    <xf numFmtId="0" fontId="32" fillId="0" borderId="12" xfId="0" applyFont="1" applyFill="1" applyBorder="1" applyAlignment="1" applyProtection="1">
      <alignment vertical="center"/>
    </xf>
    <xf numFmtId="0" fontId="32" fillId="0" borderId="13" xfId="0" applyFont="1" applyFill="1" applyBorder="1" applyAlignment="1" applyProtection="1">
      <alignment vertical="center"/>
    </xf>
    <xf numFmtId="0" fontId="32" fillId="0" borderId="17" xfId="0" applyFont="1" applyFill="1" applyBorder="1" applyAlignment="1" applyProtection="1">
      <alignment vertical="center"/>
    </xf>
    <xf numFmtId="0" fontId="33" fillId="0" borderId="4" xfId="0" applyFont="1" applyFill="1" applyBorder="1" applyAlignment="1" applyProtection="1">
      <alignment vertical="center" shrinkToFit="1"/>
    </xf>
    <xf numFmtId="176" fontId="33" fillId="0" borderId="4" xfId="0" applyNumberFormat="1" applyFont="1" applyFill="1" applyBorder="1" applyAlignment="1" applyProtection="1">
      <alignment vertical="center" shrinkToFit="1"/>
    </xf>
    <xf numFmtId="0" fontId="33" fillId="0" borderId="3" xfId="0" applyFont="1" applyFill="1" applyBorder="1" applyAlignment="1" applyProtection="1">
      <alignment vertical="center" shrinkToFit="1"/>
    </xf>
    <xf numFmtId="0" fontId="37" fillId="0" borderId="4" xfId="0" applyFont="1" applyFill="1" applyBorder="1" applyAlignment="1" applyProtection="1">
      <alignment vertical="center"/>
    </xf>
    <xf numFmtId="0" fontId="32" fillId="0" borderId="3" xfId="0" applyFont="1" applyFill="1" applyBorder="1" applyAlignment="1" applyProtection="1">
      <alignment vertical="center" shrinkToFit="1"/>
    </xf>
    <xf numFmtId="0" fontId="36" fillId="0" borderId="7" xfId="0" applyFont="1" applyFill="1" applyBorder="1" applyAlignment="1" applyProtection="1">
      <alignment horizontal="left" vertical="center"/>
    </xf>
    <xf numFmtId="0" fontId="32" fillId="0" borderId="0" xfId="0" applyFont="1" applyFill="1" applyBorder="1" applyAlignment="1" applyProtection="1">
      <alignment horizontal="center" vertical="center" wrapText="1"/>
    </xf>
    <xf numFmtId="0" fontId="32" fillId="0" borderId="2" xfId="0" applyFont="1" applyFill="1" applyBorder="1" applyAlignment="1" applyProtection="1">
      <alignment vertical="center" shrinkToFit="1"/>
    </xf>
    <xf numFmtId="0" fontId="32" fillId="0" borderId="1" xfId="0" applyFont="1" applyFill="1" applyBorder="1" applyAlignment="1" applyProtection="1">
      <alignment vertical="center" shrinkToFit="1"/>
    </xf>
    <xf numFmtId="0" fontId="32" fillId="0" borderId="1" xfId="0" applyFont="1" applyFill="1" applyBorder="1" applyAlignment="1" applyProtection="1">
      <alignment horizontal="center" vertical="center"/>
    </xf>
    <xf numFmtId="0" fontId="33" fillId="0" borderId="7" xfId="0" applyFont="1" applyFill="1" applyBorder="1" applyProtection="1">
      <alignment vertical="center"/>
    </xf>
    <xf numFmtId="0" fontId="33" fillId="0" borderId="0" xfId="0" applyFont="1" applyFill="1" applyBorder="1" applyProtection="1">
      <alignment vertical="center"/>
    </xf>
    <xf numFmtId="0" fontId="38" fillId="0" borderId="4" xfId="0" applyFont="1" applyFill="1" applyBorder="1" applyProtection="1">
      <alignment vertical="center"/>
    </xf>
    <xf numFmtId="0" fontId="39" fillId="0" borderId="9" xfId="0" applyNumberFormat="1" applyFont="1" applyFill="1" applyBorder="1" applyAlignment="1" applyProtection="1">
      <alignment vertical="center"/>
    </xf>
    <xf numFmtId="0" fontId="32" fillId="0" borderId="9" xfId="0" applyNumberFormat="1" applyFont="1" applyFill="1" applyBorder="1" applyAlignment="1" applyProtection="1">
      <alignment vertical="center"/>
    </xf>
    <xf numFmtId="0" fontId="32" fillId="0" borderId="9" xfId="0" applyFont="1" applyFill="1" applyBorder="1" applyAlignment="1" applyProtection="1">
      <alignment vertical="center"/>
    </xf>
    <xf numFmtId="0" fontId="40" fillId="0" borderId="0" xfId="0" applyFont="1" applyFill="1" applyProtection="1">
      <alignment vertical="center"/>
    </xf>
    <xf numFmtId="0" fontId="32" fillId="0" borderId="0" xfId="0" applyFont="1" applyFill="1" applyAlignment="1" applyProtection="1">
      <alignment vertical="center" shrinkToFit="1"/>
    </xf>
    <xf numFmtId="0" fontId="32" fillId="0" borderId="0" xfId="0" applyFont="1" applyFill="1" applyAlignment="1" applyProtection="1"/>
    <xf numFmtId="0" fontId="33" fillId="0" borderId="0" xfId="0" applyFont="1" applyFill="1" applyAlignment="1" applyProtection="1">
      <alignment horizontal="left" vertical="center" shrinkToFit="1"/>
    </xf>
    <xf numFmtId="0" fontId="32" fillId="0" borderId="0" xfId="0" applyFont="1" applyFill="1" applyBorder="1" applyAlignment="1" applyProtection="1">
      <alignment vertical="center"/>
    </xf>
    <xf numFmtId="0" fontId="13" fillId="0" borderId="0" xfId="0" applyFont="1" applyProtection="1">
      <alignment vertical="center"/>
    </xf>
    <xf numFmtId="0" fontId="13" fillId="0" borderId="0" xfId="0" applyFont="1" applyBorder="1" applyAlignment="1" applyProtection="1">
      <alignment horizontal="center" vertical="center"/>
    </xf>
    <xf numFmtId="0" fontId="41" fillId="0" borderId="0" xfId="0" applyFont="1" applyAlignment="1" applyProtection="1">
      <alignment vertical="center" shrinkToFit="1"/>
    </xf>
    <xf numFmtId="0" fontId="41" fillId="0" borderId="0" xfId="0" applyFont="1" applyAlignment="1" applyProtection="1">
      <alignment vertical="center"/>
    </xf>
    <xf numFmtId="0" fontId="31" fillId="8" borderId="51" xfId="0" applyFont="1" applyFill="1" applyBorder="1" applyAlignment="1" applyProtection="1">
      <alignment horizontal="center" vertical="center" wrapText="1" shrinkToFit="1"/>
    </xf>
    <xf numFmtId="0" fontId="29" fillId="8" borderId="17" xfId="0" applyFont="1" applyFill="1" applyBorder="1" applyAlignment="1" applyProtection="1">
      <alignment horizontal="center" vertical="center" shrinkToFit="1"/>
    </xf>
    <xf numFmtId="0" fontId="29" fillId="8" borderId="3" xfId="0" applyFont="1" applyFill="1" applyBorder="1" applyAlignment="1" applyProtection="1">
      <alignment horizontal="center" vertical="center" shrinkToFit="1"/>
    </xf>
    <xf numFmtId="49" fontId="30" fillId="8" borderId="31" xfId="0" applyNumberFormat="1" applyFont="1" applyFill="1" applyBorder="1" applyAlignment="1" applyProtection="1">
      <alignment horizontal="center" vertical="center" shrinkToFit="1"/>
    </xf>
    <xf numFmtId="49" fontId="30" fillId="8" borderId="32" xfId="0" applyNumberFormat="1" applyFont="1" applyFill="1" applyBorder="1" applyAlignment="1" applyProtection="1">
      <alignment horizontal="center" vertical="center" shrinkToFit="1"/>
    </xf>
    <xf numFmtId="49" fontId="30" fillId="8" borderId="71" xfId="0" applyNumberFormat="1" applyFont="1" applyFill="1" applyBorder="1" applyAlignment="1" applyProtection="1">
      <alignment horizontal="center" vertical="center" shrinkToFit="1"/>
    </xf>
    <xf numFmtId="49" fontId="29" fillId="8" borderId="53" xfId="0" applyNumberFormat="1" applyFont="1" applyFill="1" applyBorder="1" applyAlignment="1" applyProtection="1">
      <alignment horizontal="center" vertical="center" wrapText="1"/>
    </xf>
    <xf numFmtId="0" fontId="28" fillId="0" borderId="54" xfId="0" applyFont="1" applyBorder="1" applyAlignment="1" applyProtection="1">
      <alignment horizontal="center" vertical="center" wrapText="1"/>
    </xf>
    <xf numFmtId="0" fontId="28" fillId="0" borderId="52" xfId="0" applyFont="1" applyBorder="1" applyAlignment="1" applyProtection="1">
      <alignment horizontal="center" vertical="center" wrapText="1"/>
    </xf>
    <xf numFmtId="49" fontId="29" fillId="8" borderId="51" xfId="0" applyNumberFormat="1" applyFont="1" applyFill="1" applyBorder="1" applyAlignment="1" applyProtection="1">
      <alignment horizontal="center" vertical="center" wrapText="1"/>
    </xf>
    <xf numFmtId="0" fontId="31" fillId="8" borderId="17" xfId="0" applyFont="1" applyFill="1" applyBorder="1" applyAlignment="1" applyProtection="1">
      <alignment horizontal="center" vertical="center" wrapText="1" shrinkToFit="1"/>
    </xf>
    <xf numFmtId="0" fontId="31" fillId="8" borderId="3" xfId="0" applyFont="1" applyFill="1" applyBorder="1" applyAlignment="1" applyProtection="1">
      <alignment horizontal="center" vertical="center" wrapText="1" shrinkToFit="1"/>
    </xf>
    <xf numFmtId="0" fontId="31" fillId="8" borderId="17" xfId="0" applyNumberFormat="1" applyFont="1" applyFill="1" applyBorder="1" applyAlignment="1" applyProtection="1">
      <alignment vertical="center" wrapText="1"/>
    </xf>
    <xf numFmtId="0" fontId="31" fillId="8" borderId="3" xfId="0" applyNumberFormat="1" applyFont="1" applyFill="1" applyBorder="1" applyAlignment="1" applyProtection="1">
      <alignment vertical="center" wrapText="1"/>
    </xf>
    <xf numFmtId="0" fontId="31" fillId="8" borderId="17" xfId="0" applyFont="1" applyFill="1" applyBorder="1" applyAlignment="1" applyProtection="1">
      <alignment vertical="center" wrapText="1" shrinkToFit="1"/>
    </xf>
    <xf numFmtId="0" fontId="31" fillId="8" borderId="3" xfId="0" applyFont="1" applyFill="1" applyBorder="1" applyAlignment="1" applyProtection="1">
      <alignment vertical="center" wrapText="1" shrinkToFit="1"/>
    </xf>
    <xf numFmtId="0" fontId="8" fillId="5" borderId="0" xfId="0" applyFont="1" applyFill="1" applyAlignment="1">
      <alignment horizontal="center" vertical="center"/>
    </xf>
    <xf numFmtId="0" fontId="4" fillId="0" borderId="7" xfId="0" applyFont="1" applyFill="1" applyBorder="1" applyAlignment="1" applyProtection="1">
      <alignment horizontal="center" vertical="center"/>
    </xf>
    <xf numFmtId="0" fontId="4" fillId="5" borderId="0" xfId="0" applyFont="1" applyFill="1" applyAlignment="1">
      <alignment horizontal="center" vertical="center"/>
    </xf>
    <xf numFmtId="178" fontId="4" fillId="0" borderId="30" xfId="0" applyNumberFormat="1" applyFont="1" applyFill="1" applyBorder="1" applyAlignment="1" applyProtection="1">
      <alignment horizontal="center" vertical="center"/>
    </xf>
    <xf numFmtId="178" fontId="4" fillId="0" borderId="8" xfId="0" applyNumberFormat="1" applyFont="1" applyFill="1" applyBorder="1" applyAlignment="1" applyProtection="1">
      <alignment horizontal="center" vertical="center"/>
    </xf>
    <xf numFmtId="178" fontId="4" fillId="0" borderId="47" xfId="0" applyNumberFormat="1" applyFont="1" applyFill="1" applyBorder="1" applyAlignment="1" applyProtection="1">
      <alignment horizontal="center" vertical="center"/>
    </xf>
    <xf numFmtId="178" fontId="4" fillId="0" borderId="5" xfId="0" applyNumberFormat="1" applyFont="1" applyFill="1" applyBorder="1" applyAlignment="1" applyProtection="1">
      <alignment horizontal="center" vertical="center"/>
    </xf>
    <xf numFmtId="178" fontId="4" fillId="0" borderId="24" xfId="0" applyNumberFormat="1" applyFont="1" applyFill="1" applyBorder="1" applyAlignment="1" applyProtection="1">
      <alignment horizontal="center" vertical="center"/>
    </xf>
    <xf numFmtId="178" fontId="4" fillId="0" borderId="3" xfId="0" applyNumberFormat="1" applyFont="1" applyFill="1" applyBorder="1" applyAlignment="1" applyProtection="1">
      <alignment horizontal="center" vertical="center"/>
    </xf>
    <xf numFmtId="0" fontId="32" fillId="0" borderId="31" xfId="0" applyFont="1" applyFill="1" applyBorder="1" applyAlignment="1" applyProtection="1">
      <alignment horizontal="center" vertical="center"/>
    </xf>
    <xf numFmtId="0" fontId="32" fillId="0" borderId="7" xfId="0" applyFont="1" applyFill="1" applyBorder="1" applyAlignment="1" applyProtection="1">
      <alignment horizontal="center" vertical="center"/>
    </xf>
    <xf numFmtId="0" fontId="32" fillId="0" borderId="32" xfId="0" applyFont="1" applyFill="1" applyBorder="1" applyAlignment="1" applyProtection="1">
      <alignment horizontal="center" vertical="center"/>
    </xf>
    <xf numFmtId="0" fontId="32" fillId="0" borderId="0" xfId="0" applyFont="1" applyFill="1" applyBorder="1" applyAlignment="1" applyProtection="1">
      <alignment horizontal="center" vertical="center"/>
    </xf>
    <xf numFmtId="0" fontId="9" fillId="0" borderId="0" xfId="0" applyFont="1" applyFill="1" applyAlignment="1" applyProtection="1">
      <alignment vertical="center" wrapText="1"/>
    </xf>
    <xf numFmtId="0" fontId="32" fillId="0" borderId="34" xfId="0" applyFont="1" applyFill="1" applyBorder="1" applyAlignment="1" applyProtection="1">
      <alignment horizontal="center" vertical="center" shrinkToFit="1"/>
    </xf>
    <xf numFmtId="0" fontId="32" fillId="0" borderId="9" xfId="0" applyFont="1" applyFill="1" applyBorder="1" applyAlignment="1" applyProtection="1">
      <alignment horizontal="center" vertical="center" shrinkToFit="1"/>
    </xf>
    <xf numFmtId="0" fontId="32" fillId="0" borderId="36" xfId="0" applyFont="1" applyFill="1" applyBorder="1" applyAlignment="1" applyProtection="1">
      <alignment horizontal="center" vertical="center" shrinkToFit="1"/>
    </xf>
    <xf numFmtId="0" fontId="4" fillId="0" borderId="0" xfId="0" applyFont="1" applyFill="1" applyAlignment="1">
      <alignment vertical="center"/>
    </xf>
    <xf numFmtId="178" fontId="32" fillId="0" borderId="11" xfId="0" applyNumberFormat="1" applyFont="1" applyFill="1" applyBorder="1" applyAlignment="1" applyProtection="1">
      <alignment horizontal="center" vertical="center"/>
    </xf>
    <xf numFmtId="178" fontId="32" fillId="0" borderId="13" xfId="0" applyNumberFormat="1" applyFont="1" applyFill="1" applyBorder="1" applyAlignment="1" applyProtection="1">
      <alignment horizontal="center" vertical="center"/>
    </xf>
    <xf numFmtId="178" fontId="4" fillId="0" borderId="11" xfId="0" applyNumberFormat="1" applyFont="1" applyFill="1" applyBorder="1" applyAlignment="1" applyProtection="1">
      <alignment horizontal="center" vertical="center"/>
    </xf>
    <xf numFmtId="178" fontId="4" fillId="0" borderId="13" xfId="0" applyNumberFormat="1" applyFont="1" applyFill="1" applyBorder="1" applyAlignment="1" applyProtection="1">
      <alignment horizontal="center" vertical="center"/>
    </xf>
    <xf numFmtId="0" fontId="8" fillId="0" borderId="0" xfId="0" applyFont="1" applyFill="1" applyAlignment="1" applyProtection="1">
      <alignment horizontal="left" vertical="center" shrinkToFit="1"/>
    </xf>
    <xf numFmtId="0" fontId="32" fillId="0" borderId="17" xfId="0" applyFont="1" applyFill="1" applyBorder="1" applyAlignment="1" applyProtection="1">
      <alignment horizontal="center" vertical="center"/>
    </xf>
    <xf numFmtId="0" fontId="32" fillId="0" borderId="4" xfId="0" applyFont="1" applyFill="1" applyBorder="1" applyAlignment="1" applyProtection="1">
      <alignment horizontal="center" vertical="center"/>
    </xf>
    <xf numFmtId="0" fontId="17" fillId="9" borderId="67" xfId="0" applyFont="1" applyFill="1" applyBorder="1" applyAlignment="1">
      <alignment horizontal="center" vertical="center" wrapText="1"/>
    </xf>
    <xf numFmtId="0" fontId="17" fillId="9" borderId="68" xfId="0" applyFont="1" applyFill="1" applyBorder="1" applyAlignment="1">
      <alignment horizontal="center" vertical="center"/>
    </xf>
    <xf numFmtId="0" fontId="21" fillId="14" borderId="67" xfId="0" applyFont="1" applyFill="1" applyBorder="1" applyAlignment="1" applyProtection="1">
      <alignment horizontal="center" vertical="center"/>
      <protection locked="0"/>
    </xf>
    <xf numFmtId="0" fontId="21" fillId="14" borderId="68" xfId="0" applyFont="1" applyFill="1" applyBorder="1" applyAlignment="1" applyProtection="1">
      <alignment horizontal="center" vertical="center"/>
      <protection locked="0"/>
    </xf>
    <xf numFmtId="0" fontId="32" fillId="0" borderId="17" xfId="0" applyFont="1" applyFill="1" applyBorder="1" applyAlignment="1" applyProtection="1">
      <alignment horizontal="center" vertical="center" shrinkToFit="1"/>
    </xf>
    <xf numFmtId="0" fontId="32" fillId="0" borderId="4" xfId="0" applyFont="1" applyFill="1" applyBorder="1" applyAlignment="1" applyProtection="1">
      <alignment horizontal="center" vertical="center" shrinkToFit="1"/>
    </xf>
    <xf numFmtId="0" fontId="32" fillId="0" borderId="35"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xf>
    <xf numFmtId="0" fontId="4" fillId="0" borderId="33" xfId="0" applyFont="1" applyFill="1" applyBorder="1" applyAlignment="1" applyProtection="1">
      <alignment horizontal="center" vertical="center"/>
    </xf>
    <xf numFmtId="0" fontId="4" fillId="0" borderId="2"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shrinkToFit="1"/>
    </xf>
    <xf numFmtId="0" fontId="4" fillId="0" borderId="25" xfId="0" applyFont="1" applyFill="1" applyBorder="1" applyAlignment="1" applyProtection="1">
      <alignment horizontal="center" vertical="center" shrinkToFit="1"/>
    </xf>
    <xf numFmtId="0" fontId="32" fillId="0" borderId="4" xfId="0" applyFont="1" applyFill="1" applyBorder="1" applyAlignment="1" applyProtection="1">
      <alignment horizontal="left" vertical="center" shrinkToFit="1"/>
    </xf>
    <xf numFmtId="0" fontId="33" fillId="0" borderId="0" xfId="0" applyFont="1" applyFill="1" applyBorder="1" applyAlignment="1" applyProtection="1">
      <alignment horizontal="left" vertical="center" wrapText="1"/>
    </xf>
    <xf numFmtId="0" fontId="34" fillId="0" borderId="0" xfId="0" applyFont="1" applyBorder="1" applyAlignment="1">
      <alignment horizontal="left" vertical="center" wrapText="1"/>
    </xf>
    <xf numFmtId="0" fontId="34" fillId="0" borderId="5" xfId="0" applyFont="1" applyBorder="1" applyAlignment="1">
      <alignment horizontal="left" vertical="center" wrapText="1"/>
    </xf>
    <xf numFmtId="0" fontId="33" fillId="0" borderId="6" xfId="0" applyFont="1" applyFill="1" applyBorder="1" applyAlignment="1" applyProtection="1">
      <alignment horizontal="left" vertical="center" wrapText="1"/>
    </xf>
    <xf numFmtId="0" fontId="34" fillId="0" borderId="6" xfId="0" applyFont="1" applyBorder="1" applyAlignment="1">
      <alignment horizontal="left" vertical="center" wrapText="1"/>
    </xf>
    <xf numFmtId="0" fontId="34" fillId="0" borderId="72" xfId="0" applyFont="1" applyBorder="1" applyAlignment="1">
      <alignment horizontal="left" vertical="center" wrapText="1"/>
    </xf>
    <xf numFmtId="0" fontId="32" fillId="0" borderId="31" xfId="0" applyFont="1" applyFill="1" applyBorder="1" applyAlignment="1" applyProtection="1">
      <alignment horizontal="center" vertical="center" wrapText="1" shrinkToFit="1"/>
    </xf>
    <xf numFmtId="0" fontId="32" fillId="0" borderId="7" xfId="0" applyFont="1" applyFill="1" applyBorder="1" applyAlignment="1" applyProtection="1">
      <alignment horizontal="center" vertical="center" wrapText="1" shrinkToFit="1"/>
    </xf>
    <xf numFmtId="0" fontId="32" fillId="0" borderId="26" xfId="0" applyFont="1" applyFill="1" applyBorder="1" applyAlignment="1" applyProtection="1">
      <alignment horizontal="center" vertical="center" wrapText="1" shrinkToFit="1"/>
    </xf>
    <xf numFmtId="0" fontId="32" fillId="0" borderId="32" xfId="0" applyFont="1" applyFill="1" applyBorder="1" applyAlignment="1" applyProtection="1">
      <alignment horizontal="center" vertical="center" wrapText="1" shrinkToFit="1"/>
    </xf>
    <xf numFmtId="0" fontId="32" fillId="0" borderId="0" xfId="0" applyFont="1" applyFill="1" applyBorder="1" applyAlignment="1" applyProtection="1">
      <alignment horizontal="center" vertical="center" wrapText="1" shrinkToFit="1"/>
    </xf>
    <xf numFmtId="0" fontId="32" fillId="0" borderId="77" xfId="0" applyFont="1" applyFill="1" applyBorder="1" applyAlignment="1" applyProtection="1">
      <alignment horizontal="center" vertical="center" wrapText="1" shrinkToFit="1"/>
    </xf>
    <xf numFmtId="0" fontId="32" fillId="0" borderId="71" xfId="0" applyFont="1" applyFill="1" applyBorder="1" applyAlignment="1" applyProtection="1">
      <alignment horizontal="center" vertical="center" wrapText="1" shrinkToFit="1"/>
    </xf>
    <xf numFmtId="0" fontId="32" fillId="0" borderId="6" xfId="0" applyFont="1" applyFill="1" applyBorder="1" applyAlignment="1" applyProtection="1">
      <alignment horizontal="center" vertical="center" wrapText="1" shrinkToFit="1"/>
    </xf>
    <xf numFmtId="0" fontId="32" fillId="0" borderId="50" xfId="0" applyFont="1" applyFill="1" applyBorder="1" applyAlignment="1" applyProtection="1">
      <alignment horizontal="center" vertical="center" wrapText="1" shrinkToFit="1"/>
    </xf>
    <xf numFmtId="49" fontId="4" fillId="0" borderId="0" xfId="0" applyNumberFormat="1" applyFont="1" applyFill="1" applyBorder="1" applyAlignment="1" applyProtection="1">
      <alignment horizontal="left" vertical="center"/>
    </xf>
    <xf numFmtId="0" fontId="32" fillId="0" borderId="44" xfId="0" applyFont="1" applyFill="1" applyBorder="1" applyAlignment="1" applyProtection="1">
      <alignment horizontal="center" vertical="center" shrinkToFit="1"/>
    </xf>
    <xf numFmtId="0" fontId="32" fillId="0" borderId="45" xfId="0" applyFont="1" applyFill="1" applyBorder="1" applyAlignment="1" applyProtection="1">
      <alignment horizontal="center" vertical="center" shrinkToFit="1"/>
    </xf>
    <xf numFmtId="0" fontId="32" fillId="0" borderId="46" xfId="0" applyFont="1" applyFill="1" applyBorder="1" applyAlignment="1" applyProtection="1">
      <alignment horizontal="center" vertical="center" shrinkToFit="1"/>
    </xf>
    <xf numFmtId="0" fontId="32" fillId="0" borderId="41" xfId="0" applyFont="1" applyFill="1" applyBorder="1" applyAlignment="1" applyProtection="1">
      <alignment horizontal="center" vertical="center" shrinkToFit="1"/>
    </xf>
    <xf numFmtId="0" fontId="32" fillId="0" borderId="42" xfId="0" applyFont="1" applyFill="1" applyBorder="1" applyAlignment="1" applyProtection="1">
      <alignment horizontal="center" vertical="center" shrinkToFit="1"/>
    </xf>
    <xf numFmtId="0" fontId="32" fillId="0" borderId="43" xfId="0" applyFont="1" applyFill="1" applyBorder="1" applyAlignment="1" applyProtection="1">
      <alignment horizontal="center" vertical="center" shrinkToFit="1"/>
    </xf>
    <xf numFmtId="0" fontId="4" fillId="0" borderId="0" xfId="0" applyFont="1" applyFill="1" applyAlignment="1" applyProtection="1">
      <alignment horizontal="center" vertical="center" shrinkToFit="1"/>
    </xf>
    <xf numFmtId="0" fontId="4" fillId="0" borderId="34" xfId="0" applyFont="1" applyFill="1" applyBorder="1" applyAlignment="1" applyProtection="1">
      <alignment horizontal="center" vertical="center" shrinkToFit="1"/>
    </xf>
    <xf numFmtId="0" fontId="4" fillId="0" borderId="9" xfId="0" applyFont="1" applyFill="1" applyBorder="1" applyAlignment="1" applyProtection="1">
      <alignment horizontal="center" vertical="center" shrinkToFit="1"/>
    </xf>
    <xf numFmtId="0" fontId="4" fillId="0" borderId="23" xfId="0" applyFont="1" applyFill="1" applyBorder="1" applyAlignment="1" applyProtection="1">
      <alignment horizontal="center" vertical="center" shrinkToFit="1"/>
    </xf>
    <xf numFmtId="0" fontId="4" fillId="0" borderId="0" xfId="0" applyFont="1" applyFill="1" applyAlignment="1" applyProtection="1">
      <alignment horizontal="center" vertical="center"/>
    </xf>
    <xf numFmtId="0" fontId="4" fillId="0" borderId="5" xfId="0" applyFont="1" applyFill="1" applyBorder="1" applyAlignment="1" applyProtection="1">
      <alignment horizontal="center" vertical="center"/>
    </xf>
    <xf numFmtId="0" fontId="4" fillId="0" borderId="34"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0" borderId="17"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49" fontId="4"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right" vertical="center"/>
    </xf>
    <xf numFmtId="178" fontId="4" fillId="0" borderId="24" xfId="0" applyNumberFormat="1" applyFont="1" applyFill="1" applyBorder="1" applyAlignment="1" applyProtection="1">
      <alignment horizontal="center" vertical="center" shrinkToFit="1"/>
    </xf>
    <xf numFmtId="178" fontId="4" fillId="0" borderId="3" xfId="0" applyNumberFormat="1" applyFont="1" applyFill="1" applyBorder="1" applyAlignment="1" applyProtection="1">
      <alignment horizontal="center" vertical="center" shrinkToFit="1"/>
    </xf>
    <xf numFmtId="0" fontId="32" fillId="0" borderId="4" xfId="0" applyFont="1" applyFill="1" applyBorder="1" applyAlignment="1" applyProtection="1">
      <alignment horizontal="left" vertical="center" wrapText="1"/>
    </xf>
    <xf numFmtId="0" fontId="32" fillId="0" borderId="3"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xf>
    <xf numFmtId="0" fontId="4" fillId="0" borderId="17"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17" xfId="0" applyNumberFormat="1" applyFont="1" applyFill="1" applyBorder="1" applyAlignment="1" applyProtection="1">
      <alignment horizontal="center" vertical="center"/>
    </xf>
    <xf numFmtId="0" fontId="4" fillId="0" borderId="4"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center" vertical="center"/>
    </xf>
    <xf numFmtId="0" fontId="32" fillId="0" borderId="34" xfId="0" applyFont="1" applyFill="1" applyBorder="1" applyAlignment="1" applyProtection="1">
      <alignment horizontal="center" vertical="center"/>
    </xf>
    <xf numFmtId="0" fontId="32" fillId="0" borderId="9" xfId="0" applyFont="1" applyFill="1" applyBorder="1" applyAlignment="1" applyProtection="1">
      <alignment horizontal="center" vertical="center"/>
    </xf>
    <xf numFmtId="178" fontId="4" fillId="0" borderId="49" xfId="0" applyNumberFormat="1" applyFont="1" applyFill="1" applyBorder="1" applyAlignment="1" applyProtection="1">
      <alignment horizontal="center" vertical="center"/>
    </xf>
    <xf numFmtId="178" fontId="4" fillId="0" borderId="23" xfId="0" applyNumberFormat="1" applyFont="1" applyFill="1" applyBorder="1" applyAlignment="1" applyProtection="1">
      <alignment horizontal="center" vertical="center"/>
    </xf>
    <xf numFmtId="0" fontId="32" fillId="0" borderId="6" xfId="0" applyFont="1" applyFill="1" applyBorder="1" applyAlignment="1" applyProtection="1">
      <alignment horizontal="center" vertical="center" shrinkToFit="1"/>
    </xf>
    <xf numFmtId="0" fontId="32" fillId="0" borderId="50" xfId="0" applyFont="1" applyFill="1" applyBorder="1" applyAlignment="1" applyProtection="1">
      <alignment horizontal="center" vertical="center" shrinkToFit="1"/>
    </xf>
    <xf numFmtId="0" fontId="36" fillId="0" borderId="4" xfId="0" applyFont="1" applyFill="1" applyBorder="1" applyAlignment="1" applyProtection="1">
      <alignment horizontal="center" vertical="center"/>
    </xf>
    <xf numFmtId="0" fontId="36" fillId="0" borderId="3" xfId="0" applyFont="1" applyFill="1" applyBorder="1" applyAlignment="1" applyProtection="1">
      <alignment horizontal="center" vertical="center"/>
    </xf>
    <xf numFmtId="0" fontId="32" fillId="0" borderId="4" xfId="0" applyNumberFormat="1" applyFont="1" applyFill="1" applyBorder="1" applyAlignment="1" applyProtection="1">
      <alignment horizontal="left" vertical="center"/>
    </xf>
    <xf numFmtId="0" fontId="4" fillId="0" borderId="0" xfId="0" applyNumberFormat="1" applyFont="1" applyFill="1" applyBorder="1" applyAlignment="1" applyProtection="1">
      <alignment horizontal="center" vertical="center"/>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32" fillId="0" borderId="37" xfId="0" applyFont="1" applyFill="1" applyBorder="1" applyAlignment="1" applyProtection="1">
      <alignment horizontal="center" vertical="center" shrinkToFit="1"/>
    </xf>
    <xf numFmtId="0" fontId="32" fillId="0" borderId="38" xfId="0" applyFont="1" applyFill="1" applyBorder="1" applyAlignment="1" applyProtection="1">
      <alignment horizontal="center" vertical="center" shrinkToFit="1"/>
    </xf>
    <xf numFmtId="0" fontId="32" fillId="0" borderId="39" xfId="0" applyFont="1" applyFill="1" applyBorder="1" applyAlignment="1" applyProtection="1">
      <alignment horizontal="center" vertical="center" shrinkToFit="1"/>
    </xf>
    <xf numFmtId="0" fontId="4" fillId="0" borderId="24" xfId="0" applyNumberFormat="1" applyFont="1" applyFill="1" applyBorder="1" applyAlignment="1" applyProtection="1">
      <alignment horizontal="center" vertical="center"/>
    </xf>
    <xf numFmtId="0" fontId="32" fillId="0" borderId="7" xfId="0" applyFont="1" applyFill="1" applyBorder="1" applyAlignment="1" applyProtection="1">
      <alignment horizontal="center" vertical="center" shrinkToFit="1"/>
    </xf>
    <xf numFmtId="0" fontId="32" fillId="0" borderId="26" xfId="0" applyFont="1" applyFill="1" applyBorder="1" applyAlignment="1" applyProtection="1">
      <alignment horizontal="center" vertical="center" shrinkToFit="1"/>
    </xf>
    <xf numFmtId="0" fontId="33" fillId="0" borderId="7" xfId="0" applyFont="1" applyFill="1" applyBorder="1" applyAlignment="1" applyProtection="1">
      <alignment horizontal="left" vertical="center" wrapText="1"/>
    </xf>
    <xf numFmtId="0" fontId="34" fillId="0" borderId="7" xfId="0" applyFont="1" applyBorder="1" applyAlignment="1">
      <alignment horizontal="left" vertical="center" wrapText="1"/>
    </xf>
    <xf numFmtId="0" fontId="34" fillId="0" borderId="8" xfId="0" applyFont="1" applyBorder="1" applyAlignment="1">
      <alignment horizontal="left" vertical="center" wrapText="1"/>
    </xf>
    <xf numFmtId="0" fontId="32" fillId="0" borderId="31" xfId="0" applyFont="1" applyFill="1" applyBorder="1" applyAlignment="1" applyProtection="1">
      <alignment horizontal="center" vertical="center" shrinkToFit="1"/>
    </xf>
    <xf numFmtId="176" fontId="32" fillId="0" borderId="17" xfId="0" applyNumberFormat="1" applyFont="1" applyFill="1" applyBorder="1" applyAlignment="1" applyProtection="1">
      <alignment horizontal="left" vertical="center" shrinkToFit="1"/>
    </xf>
    <xf numFmtId="176" fontId="32" fillId="0" borderId="4" xfId="0" applyNumberFormat="1" applyFont="1" applyFill="1" applyBorder="1" applyAlignment="1" applyProtection="1">
      <alignment horizontal="left" vertical="center" shrinkToFit="1"/>
    </xf>
    <xf numFmtId="176" fontId="32" fillId="0" borderId="3" xfId="0" applyNumberFormat="1" applyFont="1" applyFill="1" applyBorder="1" applyAlignment="1" applyProtection="1">
      <alignment horizontal="left" vertical="center" shrinkToFit="1"/>
    </xf>
    <xf numFmtId="0" fontId="3" fillId="3" borderId="0" xfId="0" applyFont="1" applyFill="1" applyBorder="1" applyAlignment="1" applyProtection="1">
      <alignment horizontal="center" vertical="center" shrinkToFit="1"/>
    </xf>
    <xf numFmtId="0" fontId="4" fillId="0" borderId="27" xfId="0" applyFont="1" applyFill="1" applyBorder="1" applyAlignment="1" applyProtection="1">
      <alignment horizontal="center" vertical="center" textRotation="255"/>
    </xf>
    <xf numFmtId="0" fontId="4" fillId="0" borderId="29" xfId="0" applyFont="1" applyFill="1" applyBorder="1" applyAlignment="1" applyProtection="1">
      <alignment horizontal="center" vertical="center" textRotation="255"/>
    </xf>
    <xf numFmtId="0" fontId="4" fillId="0" borderId="28" xfId="0" applyFont="1" applyFill="1" applyBorder="1" applyAlignment="1" applyProtection="1">
      <alignment horizontal="center" vertical="center" textRotation="255"/>
    </xf>
    <xf numFmtId="0" fontId="4" fillId="0" borderId="10" xfId="0" applyFont="1" applyFill="1" applyBorder="1" applyAlignment="1" applyProtection="1">
      <alignment horizontal="center" vertical="center" textRotation="255"/>
    </xf>
    <xf numFmtId="0" fontId="4" fillId="0" borderId="33" xfId="0" applyFont="1" applyFill="1" applyBorder="1" applyAlignment="1" applyProtection="1">
      <alignment horizontal="center" vertical="center" shrinkToFit="1"/>
    </xf>
    <xf numFmtId="0" fontId="32" fillId="0" borderId="4" xfId="0" applyNumberFormat="1" applyFont="1" applyFill="1" applyBorder="1" applyAlignment="1" applyProtection="1">
      <alignment horizontal="left" vertical="center" wrapText="1"/>
    </xf>
    <xf numFmtId="0" fontId="4" fillId="0" borderId="34" xfId="0" applyFont="1" applyFill="1" applyBorder="1" applyAlignment="1" applyProtection="1">
      <alignment vertical="center" shrinkToFit="1"/>
    </xf>
    <xf numFmtId="0" fontId="4" fillId="0" borderId="9" xfId="0" applyFont="1" applyFill="1" applyBorder="1" applyAlignment="1" applyProtection="1">
      <alignment vertical="center" shrinkToFit="1"/>
    </xf>
    <xf numFmtId="0" fontId="4" fillId="0" borderId="23" xfId="0" applyFont="1" applyFill="1" applyBorder="1" applyAlignment="1" applyProtection="1">
      <alignment vertical="center" shrinkToFit="1"/>
    </xf>
    <xf numFmtId="0" fontId="32" fillId="0" borderId="71" xfId="0" applyFont="1" applyFill="1" applyBorder="1" applyAlignment="1" applyProtection="1">
      <alignment horizontal="center" vertical="center"/>
    </xf>
    <xf numFmtId="0" fontId="32" fillId="0" borderId="6" xfId="0" applyFont="1" applyFill="1" applyBorder="1" applyAlignment="1" applyProtection="1">
      <alignment horizontal="center" vertical="center"/>
    </xf>
    <xf numFmtId="0" fontId="4" fillId="0" borderId="30" xfId="0" applyNumberFormat="1" applyFont="1" applyFill="1" applyBorder="1" applyAlignment="1" applyProtection="1">
      <alignment horizontal="center" vertical="center"/>
    </xf>
    <xf numFmtId="0" fontId="4" fillId="0" borderId="8" xfId="0" applyNumberFormat="1" applyFont="1" applyFill="1" applyBorder="1" applyAlignment="1" applyProtection="1">
      <alignment horizontal="center" vertical="center"/>
    </xf>
    <xf numFmtId="0" fontId="4" fillId="0" borderId="47" xfId="0" applyNumberFormat="1" applyFont="1" applyFill="1" applyBorder="1" applyAlignment="1" applyProtection="1">
      <alignment horizontal="center" vertical="center"/>
    </xf>
    <xf numFmtId="0" fontId="4" fillId="0" borderId="5" xfId="0" applyNumberFormat="1" applyFont="1" applyFill="1" applyBorder="1" applyAlignment="1" applyProtection="1">
      <alignment horizontal="center" vertical="center"/>
    </xf>
    <xf numFmtId="0" fontId="4" fillId="0" borderId="76" xfId="0" applyNumberFormat="1" applyFont="1" applyFill="1" applyBorder="1" applyAlignment="1" applyProtection="1">
      <alignment horizontal="center" vertical="center"/>
    </xf>
    <xf numFmtId="0" fontId="4" fillId="0" borderId="72" xfId="0" applyNumberFormat="1"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0" fillId="0" borderId="0" xfId="0" applyBorder="1" applyAlignment="1">
      <alignment horizontal="center" vertical="center" wrapText="1"/>
    </xf>
    <xf numFmtId="0" fontId="0" fillId="0" borderId="6" xfId="0" applyBorder="1" applyAlignment="1">
      <alignment horizontal="center" vertical="center" wrapText="1"/>
    </xf>
    <xf numFmtId="0" fontId="4" fillId="0" borderId="7"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40"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48" xfId="0" applyFont="1" applyFill="1" applyBorder="1" applyAlignment="1" applyProtection="1">
      <alignment horizontal="center" vertical="center" shrinkToFit="1"/>
    </xf>
    <xf numFmtId="0" fontId="4" fillId="0" borderId="4"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wrapText="1"/>
    </xf>
    <xf numFmtId="0" fontId="4" fillId="0" borderId="25" xfId="0" applyFont="1" applyFill="1" applyBorder="1" applyAlignment="1" applyProtection="1">
      <alignment horizontal="center" vertical="center" wrapText="1"/>
    </xf>
    <xf numFmtId="0" fontId="32" fillId="0" borderId="0" xfId="0" applyFont="1" applyFill="1" applyBorder="1" applyAlignment="1" applyProtection="1">
      <alignment horizontal="center" vertical="center" wrapText="1"/>
    </xf>
    <xf numFmtId="0" fontId="35" fillId="0" borderId="0" xfId="0" applyFont="1" applyBorder="1" applyAlignment="1">
      <alignment horizontal="center" vertical="center" wrapText="1"/>
    </xf>
    <xf numFmtId="0" fontId="35" fillId="0" borderId="6" xfId="0" applyFont="1" applyBorder="1" applyAlignment="1">
      <alignment horizontal="center" vertical="center" wrapText="1"/>
    </xf>
    <xf numFmtId="0" fontId="32" fillId="0" borderId="7" xfId="0" applyFont="1" applyFill="1" applyBorder="1" applyAlignment="1" applyProtection="1">
      <alignment horizontal="center" vertical="center" wrapText="1"/>
    </xf>
    <xf numFmtId="0" fontId="32" fillId="0" borderId="6" xfId="0" applyFont="1" applyFill="1" applyBorder="1" applyAlignment="1" applyProtection="1">
      <alignment horizontal="center" vertical="center" wrapText="1"/>
    </xf>
    <xf numFmtId="49" fontId="4" fillId="0" borderId="0" xfId="0" applyNumberFormat="1" applyFont="1" applyFill="1" applyBorder="1" applyAlignment="1" applyProtection="1">
      <alignment horizontal="right" vertical="center" shrinkToFit="1"/>
    </xf>
    <xf numFmtId="0" fontId="4" fillId="0" borderId="0" xfId="0" applyNumberFormat="1" applyFont="1" applyFill="1" applyBorder="1" applyAlignment="1" applyProtection="1">
      <alignment horizontal="right" vertical="center" shrinkToFit="1"/>
    </xf>
    <xf numFmtId="0" fontId="4" fillId="0" borderId="0" xfId="0" applyNumberFormat="1" applyFont="1" applyFill="1" applyBorder="1" applyAlignment="1" applyProtection="1">
      <alignment horizontal="center" vertical="center" shrinkToFit="1"/>
    </xf>
    <xf numFmtId="0" fontId="11" fillId="3" borderId="0" xfId="0" applyFont="1" applyFill="1" applyBorder="1" applyAlignment="1" applyProtection="1">
      <alignment horizontal="center" vertical="center" shrinkToFit="1"/>
    </xf>
    <xf numFmtId="178" fontId="32" fillId="0" borderId="24" xfId="0" applyNumberFormat="1" applyFont="1" applyFill="1" applyBorder="1" applyAlignment="1" applyProtection="1">
      <alignment horizontal="center" vertical="center"/>
    </xf>
    <xf numFmtId="178" fontId="32" fillId="0" borderId="3" xfId="0" applyNumberFormat="1" applyFont="1" applyFill="1" applyBorder="1" applyAlignment="1" applyProtection="1">
      <alignment horizontal="center" vertical="center"/>
    </xf>
    <xf numFmtId="178" fontId="32" fillId="0" borderId="24" xfId="0" applyNumberFormat="1" applyFont="1" applyFill="1" applyBorder="1" applyAlignment="1" applyProtection="1">
      <alignment horizontal="center" vertical="center" shrinkToFit="1"/>
    </xf>
    <xf numFmtId="178" fontId="32" fillId="0" borderId="3" xfId="0" applyNumberFormat="1" applyFont="1" applyFill="1" applyBorder="1" applyAlignment="1" applyProtection="1">
      <alignment horizontal="center" vertical="center" shrinkToFit="1"/>
    </xf>
    <xf numFmtId="0" fontId="32" fillId="0" borderId="30" xfId="0" applyNumberFormat="1" applyFont="1" applyFill="1" applyBorder="1" applyAlignment="1" applyProtection="1">
      <alignment horizontal="center" vertical="center"/>
    </xf>
    <xf numFmtId="0" fontId="32" fillId="0" borderId="8" xfId="0" applyNumberFormat="1" applyFont="1" applyFill="1" applyBorder="1" applyAlignment="1" applyProtection="1">
      <alignment horizontal="center" vertical="center"/>
    </xf>
    <xf numFmtId="0" fontId="32" fillId="0" borderId="47" xfId="0" applyNumberFormat="1" applyFont="1" applyFill="1" applyBorder="1" applyAlignment="1" applyProtection="1">
      <alignment horizontal="center" vertical="center"/>
    </xf>
    <xf numFmtId="0" fontId="32" fillId="0" borderId="5" xfId="0" applyNumberFormat="1" applyFont="1" applyFill="1" applyBorder="1" applyAlignment="1" applyProtection="1">
      <alignment horizontal="center" vertical="center"/>
    </xf>
    <xf numFmtId="0" fontId="32" fillId="0" borderId="76" xfId="0" applyNumberFormat="1" applyFont="1" applyFill="1" applyBorder="1" applyAlignment="1" applyProtection="1">
      <alignment horizontal="center" vertical="center"/>
    </xf>
    <xf numFmtId="0" fontId="32" fillId="0" borderId="72" xfId="0" applyNumberFormat="1" applyFont="1" applyFill="1" applyBorder="1" applyAlignment="1" applyProtection="1">
      <alignment horizontal="center" vertical="center"/>
    </xf>
    <xf numFmtId="0" fontId="32" fillId="0" borderId="11" xfId="0" applyFont="1" applyFill="1" applyBorder="1" applyAlignment="1" applyProtection="1">
      <alignment horizontal="center" vertical="center"/>
    </xf>
    <xf numFmtId="0" fontId="32" fillId="0" borderId="12" xfId="0" applyFont="1" applyFill="1" applyBorder="1" applyAlignment="1" applyProtection="1">
      <alignment horizontal="center" vertical="center"/>
    </xf>
    <xf numFmtId="0" fontId="32" fillId="0" borderId="13" xfId="0" applyFont="1" applyFill="1" applyBorder="1" applyAlignment="1" applyProtection="1">
      <alignment horizontal="center" vertical="center"/>
    </xf>
    <xf numFmtId="0" fontId="33" fillId="0" borderId="31" xfId="0" applyFont="1" applyFill="1" applyBorder="1" applyAlignment="1" applyProtection="1">
      <alignment horizontal="center" vertical="center" wrapText="1"/>
    </xf>
    <xf numFmtId="0" fontId="33" fillId="0" borderId="7" xfId="0" applyFont="1" applyFill="1" applyBorder="1" applyAlignment="1" applyProtection="1">
      <alignment horizontal="center" vertical="center" wrapText="1"/>
    </xf>
    <xf numFmtId="0" fontId="33" fillId="0" borderId="8" xfId="0" applyFont="1" applyFill="1" applyBorder="1" applyAlignment="1" applyProtection="1">
      <alignment horizontal="center" vertical="center" wrapText="1"/>
    </xf>
    <xf numFmtId="0" fontId="33" fillId="0" borderId="32" xfId="0"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wrapText="1"/>
    </xf>
    <xf numFmtId="0" fontId="33" fillId="0" borderId="5" xfId="0" applyFont="1" applyFill="1" applyBorder="1" applyAlignment="1" applyProtection="1">
      <alignment horizontal="center" vertical="center" wrapText="1"/>
    </xf>
    <xf numFmtId="0" fontId="33" fillId="0" borderId="71" xfId="0" applyFont="1" applyFill="1" applyBorder="1" applyAlignment="1" applyProtection="1">
      <alignment horizontal="center" vertical="center" wrapText="1"/>
    </xf>
    <xf numFmtId="0" fontId="33" fillId="0" borderId="6" xfId="0" applyFont="1" applyFill="1" applyBorder="1" applyAlignment="1" applyProtection="1">
      <alignment horizontal="center" vertical="center" wrapText="1"/>
    </xf>
    <xf numFmtId="0" fontId="33" fillId="0" borderId="72" xfId="0" applyFont="1" applyFill="1" applyBorder="1" applyAlignment="1" applyProtection="1">
      <alignment horizontal="center" vertical="center" wrapText="1"/>
    </xf>
    <xf numFmtId="178" fontId="32" fillId="0" borderId="27" xfId="0" applyNumberFormat="1" applyFont="1" applyFill="1" applyBorder="1" applyAlignment="1" applyProtection="1">
      <alignment horizontal="center" vertical="center"/>
    </xf>
    <xf numFmtId="178" fontId="32" fillId="0" borderId="78" xfId="0" applyNumberFormat="1" applyFont="1" applyFill="1" applyBorder="1" applyAlignment="1" applyProtection="1">
      <alignment horizontal="center" vertical="center"/>
    </xf>
    <xf numFmtId="178" fontId="32" fillId="0" borderId="49" xfId="0" applyNumberFormat="1" applyFont="1" applyFill="1" applyBorder="1" applyAlignment="1" applyProtection="1">
      <alignment horizontal="center" vertical="center"/>
    </xf>
    <xf numFmtId="178" fontId="32" fillId="0" borderId="36" xfId="0" applyNumberFormat="1" applyFont="1" applyFill="1" applyBorder="1" applyAlignment="1" applyProtection="1">
      <alignment horizontal="center" vertical="center"/>
    </xf>
    <xf numFmtId="0" fontId="33" fillId="0" borderId="0" xfId="0" applyFont="1" applyFill="1" applyAlignment="1" applyProtection="1">
      <alignment horizontal="left" vertical="center" shrinkToFit="1"/>
    </xf>
    <xf numFmtId="0" fontId="32" fillId="0" borderId="0" xfId="0" applyFont="1" applyFill="1" applyBorder="1" applyAlignment="1" applyProtection="1">
      <alignment vertical="center"/>
    </xf>
    <xf numFmtId="178" fontId="32" fillId="0" borderId="23" xfId="0" applyNumberFormat="1" applyFont="1" applyFill="1" applyBorder="1" applyAlignment="1" applyProtection="1">
      <alignment horizontal="center"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xf>
    <xf numFmtId="0" fontId="40" fillId="0" borderId="0" xfId="0" applyFont="1" applyFill="1" applyAlignment="1" applyProtection="1">
      <alignment horizontal="left" vertical="center" shrinkToFit="1"/>
    </xf>
    <xf numFmtId="0" fontId="32" fillId="0" borderId="0" xfId="0" applyFont="1" applyFill="1" applyAlignment="1" applyProtection="1">
      <alignment horizontal="left" vertical="center"/>
    </xf>
    <xf numFmtId="0" fontId="32" fillId="0" borderId="4" xfId="0" applyNumberFormat="1" applyFont="1" applyFill="1" applyBorder="1" applyAlignment="1" applyProtection="1">
      <alignment horizontal="left" vertical="center" shrinkToFit="1"/>
    </xf>
    <xf numFmtId="0" fontId="5" fillId="3" borderId="0" xfId="0" applyFont="1" applyFill="1" applyBorder="1" applyAlignment="1" applyProtection="1">
      <alignment horizontal="center" vertical="center"/>
    </xf>
    <xf numFmtId="0" fontId="32" fillId="0" borderId="48" xfId="0" applyFont="1" applyFill="1" applyBorder="1" applyAlignment="1" applyProtection="1">
      <alignment horizontal="center" vertical="center" shrinkToFit="1"/>
    </xf>
    <xf numFmtId="0" fontId="32" fillId="0" borderId="33" xfId="0" applyFont="1" applyFill="1" applyBorder="1" applyAlignment="1" applyProtection="1">
      <alignment horizontal="center" vertical="center" shrinkToFit="1"/>
    </xf>
    <xf numFmtId="0" fontId="32" fillId="0" borderId="1" xfId="0" applyFont="1" applyFill="1" applyBorder="1" applyAlignment="1" applyProtection="1">
      <alignment horizontal="center" vertical="center"/>
    </xf>
    <xf numFmtId="0" fontId="32" fillId="0" borderId="33" xfId="0" applyFont="1" applyFill="1" applyBorder="1" applyAlignment="1" applyProtection="1">
      <alignment horizontal="center" vertical="center"/>
    </xf>
    <xf numFmtId="0" fontId="32" fillId="0" borderId="1" xfId="0" applyFont="1" applyFill="1" applyBorder="1" applyAlignment="1" applyProtection="1">
      <alignment horizontal="center" vertical="center" wrapText="1"/>
    </xf>
    <xf numFmtId="0" fontId="32" fillId="0" borderId="25" xfId="0" applyFont="1" applyFill="1" applyBorder="1" applyAlignment="1" applyProtection="1">
      <alignment horizontal="center" vertical="center" wrapText="1"/>
    </xf>
    <xf numFmtId="0" fontId="32" fillId="0" borderId="73" xfId="0" applyFont="1" applyFill="1" applyBorder="1" applyAlignment="1" applyProtection="1">
      <alignment horizontal="center" vertical="center" shrinkToFit="1"/>
    </xf>
    <xf numFmtId="0" fontId="32" fillId="0" borderId="74" xfId="0" applyFont="1" applyFill="1" applyBorder="1" applyAlignment="1" applyProtection="1">
      <alignment horizontal="center" vertical="center" shrinkToFit="1"/>
    </xf>
    <xf numFmtId="0" fontId="32" fillId="0" borderId="75" xfId="0" applyFont="1" applyFill="1" applyBorder="1" applyAlignment="1" applyProtection="1">
      <alignment horizontal="center" vertical="center" shrinkToFit="1"/>
    </xf>
  </cellXfs>
  <cellStyles count="2">
    <cellStyle name="桁区切り" xfId="1" builtinId="6"/>
    <cellStyle name="標準" xfId="0" builtinId="0"/>
  </cellStyles>
  <dxfs count="1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tint="4.9989318521683403E-2"/>
        </patternFill>
      </fill>
      <border>
        <left style="thin">
          <color auto="1"/>
        </left>
        <right style="thin">
          <color auto="1"/>
        </right>
        <top style="thin">
          <color auto="1"/>
        </top>
        <bottom style="thin">
          <color auto="1"/>
        </bottom>
        <vertical/>
        <horizontal/>
      </border>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fgColor auto="1"/>
          <bgColor theme="1"/>
        </patternFill>
      </fill>
    </dxf>
    <dxf>
      <fill>
        <patternFill>
          <bgColor theme="1"/>
        </patternFill>
      </fill>
    </dxf>
    <dxf>
      <fill>
        <patternFill>
          <fgColor auto="1"/>
          <bgColor theme="1"/>
        </patternFill>
      </fill>
    </dxf>
  </dxfs>
  <tableStyles count="0" defaultTableStyle="TableStyleMedium9" defaultPivotStyle="PivotStyleLight16"/>
  <colors>
    <mruColors>
      <color rgb="FFFFCC66"/>
      <color rgb="FFFFFF99"/>
      <color rgb="FFFFFFFF"/>
      <color rgb="FFFF9933"/>
      <color rgb="FFFF6600"/>
      <color rgb="FFFF9966"/>
      <color rgb="FFF6A52E"/>
      <color rgb="FF99FF66"/>
      <color rgb="FF66FF6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27096;&#24335;&#65288;&#38750;&#24120;&#21220;&#35611;&#24107;&#29992;)'!AL2"/><Relationship Id="rId2" Type="http://schemas.openxmlformats.org/officeDocument/2006/relationships/hyperlink" Target="#'&#27096;&#24335;&#65299;&#65288;&#20877;&#20219;&#29992;&#65289;'!AL2"/><Relationship Id="rId1" Type="http://schemas.openxmlformats.org/officeDocument/2006/relationships/hyperlink" Target="#&#27096;&#24335;1&#12539;&#27096;&#24335;&#65298;!AL2"/></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hyperlink" Target="#&#20837;&#21147;!C7"/><Relationship Id="rId4"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hyperlink" Target="#&#20837;&#21147;!C7"/><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2" Type="http://schemas.openxmlformats.org/officeDocument/2006/relationships/hyperlink" Target="#&#20837;&#21147;!C7"/><Relationship Id="rId1" Type="http://schemas.openxmlformats.org/officeDocument/2006/relationships/image" Target="../media/image7.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editAs="absolute">
    <xdr:from>
      <xdr:col>0</xdr:col>
      <xdr:colOff>114301</xdr:colOff>
      <xdr:row>3</xdr:row>
      <xdr:rowOff>104775</xdr:rowOff>
    </xdr:from>
    <xdr:to>
      <xdr:col>2</xdr:col>
      <xdr:colOff>1905</xdr:colOff>
      <xdr:row>3</xdr:row>
      <xdr:rowOff>361951</xdr:rowOff>
    </xdr:to>
    <xdr:grpSp>
      <xdr:nvGrpSpPr>
        <xdr:cNvPr id="9" name="グループ化 8">
          <a:extLst>
            <a:ext uri="{FF2B5EF4-FFF2-40B4-BE49-F238E27FC236}">
              <a16:creationId xmlns:a16="http://schemas.microsoft.com/office/drawing/2014/main" id="{D2BD0977-6125-45A0-9A3B-58F5D9EDAC4B}"/>
            </a:ext>
          </a:extLst>
        </xdr:cNvPr>
        <xdr:cNvGrpSpPr/>
      </xdr:nvGrpSpPr>
      <xdr:grpSpPr>
        <a:xfrm>
          <a:off x="114301" y="546389"/>
          <a:ext cx="2823036" cy="257176"/>
          <a:chOff x="95251" y="609600"/>
          <a:chExt cx="2876549" cy="257176"/>
        </a:xfrm>
      </xdr:grpSpPr>
      <xdr:sp macro="" textlink="">
        <xdr:nvSpPr>
          <xdr:cNvPr id="2" name="四角形: 角を丸くする 1">
            <a:hlinkClick xmlns:r="http://schemas.openxmlformats.org/officeDocument/2006/relationships" r:id="rId1"/>
            <a:extLst>
              <a:ext uri="{FF2B5EF4-FFF2-40B4-BE49-F238E27FC236}">
                <a16:creationId xmlns:a16="http://schemas.microsoft.com/office/drawing/2014/main" id="{900DC381-C463-44BC-AE6B-B076D6337A59}"/>
              </a:ext>
            </a:extLst>
          </xdr:cNvPr>
          <xdr:cNvSpPr/>
        </xdr:nvSpPr>
        <xdr:spPr bwMode="auto">
          <a:xfrm>
            <a:off x="95251" y="609600"/>
            <a:ext cx="876300" cy="257176"/>
          </a:xfrm>
          <a:prstGeom prst="roundRect">
            <a:avLst/>
          </a:prstGeom>
          <a:solidFill>
            <a:srgbClr val="FF9933"/>
          </a:solidFill>
          <a:ln/>
        </xdr:spPr>
        <xdr:style>
          <a:lnRef idx="0">
            <a:schemeClr val="accent6"/>
          </a:lnRef>
          <a:fillRef idx="3">
            <a:schemeClr val="accent6"/>
          </a:fillRef>
          <a:effectRef idx="3">
            <a:schemeClr val="accent6"/>
          </a:effectRef>
          <a:fontRef idx="minor">
            <a:schemeClr val="lt1"/>
          </a:fontRef>
        </xdr:style>
        <xdr:txBody>
          <a:bodyPr vertOverflow="clip" wrap="square" lIns="18288" tIns="0" rIns="0" bIns="0" rtlCol="0" anchor="ctr" upright="1"/>
          <a:lstStyle/>
          <a:p>
            <a:pPr algn="ctr"/>
            <a:r>
              <a:rPr kumimoji="1" lang="ja-JP" altLang="en-US" sz="1100" b="1" u="none">
                <a:solidFill>
                  <a:sysClr val="windowText" lastClr="000000"/>
                </a:solidFill>
                <a:latin typeface="メイリオ" panose="020B0604030504040204" pitchFamily="50" charset="-128"/>
                <a:ea typeface="メイリオ" panose="020B0604030504040204" pitchFamily="50" charset="-128"/>
              </a:rPr>
              <a:t>様式１・２</a:t>
            </a:r>
          </a:p>
        </xdr:txBody>
      </xdr:sp>
      <xdr:sp macro="" textlink="">
        <xdr:nvSpPr>
          <xdr:cNvPr id="7" name="四角形: 角を丸くする 6">
            <a:hlinkClick xmlns:r="http://schemas.openxmlformats.org/officeDocument/2006/relationships" r:id="rId2"/>
            <a:extLst>
              <a:ext uri="{FF2B5EF4-FFF2-40B4-BE49-F238E27FC236}">
                <a16:creationId xmlns:a16="http://schemas.microsoft.com/office/drawing/2014/main" id="{17727D93-C1B9-4C5E-B31B-8D3F723526A2}"/>
              </a:ext>
            </a:extLst>
          </xdr:cNvPr>
          <xdr:cNvSpPr/>
        </xdr:nvSpPr>
        <xdr:spPr bwMode="auto">
          <a:xfrm>
            <a:off x="1095375" y="609600"/>
            <a:ext cx="876300" cy="257176"/>
          </a:xfrm>
          <a:prstGeom prst="roundRect">
            <a:avLst/>
          </a:prstGeom>
          <a:solidFill>
            <a:srgbClr val="FF9933"/>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再任用</a:t>
            </a:r>
          </a:p>
        </xdr:txBody>
      </xdr:sp>
      <xdr:sp macro="" textlink="">
        <xdr:nvSpPr>
          <xdr:cNvPr id="8" name="四角形: 角を丸くする 7">
            <a:hlinkClick xmlns:r="http://schemas.openxmlformats.org/officeDocument/2006/relationships" r:id="rId3"/>
            <a:extLst>
              <a:ext uri="{FF2B5EF4-FFF2-40B4-BE49-F238E27FC236}">
                <a16:creationId xmlns:a16="http://schemas.microsoft.com/office/drawing/2014/main" id="{EBE4250D-0341-4521-B001-F2D4AE6F6220}"/>
              </a:ext>
            </a:extLst>
          </xdr:cNvPr>
          <xdr:cNvSpPr/>
        </xdr:nvSpPr>
        <xdr:spPr bwMode="auto">
          <a:xfrm>
            <a:off x="2095500" y="609600"/>
            <a:ext cx="876300" cy="257176"/>
          </a:xfrm>
          <a:prstGeom prst="roundRect">
            <a:avLst/>
          </a:prstGeom>
          <a:solidFill>
            <a:srgbClr val="FF9933"/>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非常勤講師</a:t>
            </a:r>
          </a:p>
        </xdr:txBody>
      </xdr:sp>
    </xdr:grpSp>
    <xdr:clientData fPrintsWithSheet="0"/>
  </xdr:twoCellAnchor>
  <xdr:twoCellAnchor editAs="absolute">
    <xdr:from>
      <xdr:col>0</xdr:col>
      <xdr:colOff>123525</xdr:colOff>
      <xdr:row>66</xdr:row>
      <xdr:rowOff>110154</xdr:rowOff>
    </xdr:from>
    <xdr:to>
      <xdr:col>1</xdr:col>
      <xdr:colOff>1871046</xdr:colOff>
      <xdr:row>68</xdr:row>
      <xdr:rowOff>4759</xdr:rowOff>
    </xdr:to>
    <xdr:grpSp>
      <xdr:nvGrpSpPr>
        <xdr:cNvPr id="18" name="グループ化 17">
          <a:extLst>
            <a:ext uri="{FF2B5EF4-FFF2-40B4-BE49-F238E27FC236}">
              <a16:creationId xmlns:a16="http://schemas.microsoft.com/office/drawing/2014/main" id="{3A3EC89D-4780-43EA-A4D6-CD146EA0A63B}"/>
            </a:ext>
          </a:extLst>
        </xdr:cNvPr>
        <xdr:cNvGrpSpPr/>
      </xdr:nvGrpSpPr>
      <xdr:grpSpPr>
        <a:xfrm>
          <a:off x="123525" y="19809586"/>
          <a:ext cx="2630748" cy="379514"/>
          <a:chOff x="52103" y="1069123"/>
          <a:chExt cx="2885179" cy="265008"/>
        </a:xfrm>
      </xdr:grpSpPr>
      <xdr:sp macro="" textlink="">
        <xdr:nvSpPr>
          <xdr:cNvPr id="19" name="四角形: 角を丸くする 18">
            <a:hlinkClick xmlns:r="http://schemas.openxmlformats.org/officeDocument/2006/relationships" r:id="rId1"/>
            <a:extLst>
              <a:ext uri="{FF2B5EF4-FFF2-40B4-BE49-F238E27FC236}">
                <a16:creationId xmlns:a16="http://schemas.microsoft.com/office/drawing/2014/main" id="{6A650CB6-80AB-462C-9100-AB364B05E007}"/>
              </a:ext>
            </a:extLst>
          </xdr:cNvPr>
          <xdr:cNvSpPr/>
        </xdr:nvSpPr>
        <xdr:spPr bwMode="auto">
          <a:xfrm>
            <a:off x="52103" y="1069123"/>
            <a:ext cx="876300" cy="257176"/>
          </a:xfrm>
          <a:prstGeom prst="roundRect">
            <a:avLst/>
          </a:prstGeom>
          <a:solidFill>
            <a:srgbClr val="FF9933"/>
          </a:solidFill>
          <a:ln/>
        </xdr:spPr>
        <xdr:style>
          <a:lnRef idx="0">
            <a:schemeClr val="accent6"/>
          </a:lnRef>
          <a:fillRef idx="3">
            <a:schemeClr val="accent6"/>
          </a:fillRef>
          <a:effectRef idx="3">
            <a:schemeClr val="accent6"/>
          </a:effectRef>
          <a:fontRef idx="minor">
            <a:schemeClr val="lt1"/>
          </a:fontRef>
        </xdr:style>
        <xdr:txBody>
          <a:bodyPr vertOverflow="clip" wrap="square" lIns="18288" tIns="0" rIns="0" bIns="0" rtlCol="0" anchor="ctr" upright="1"/>
          <a:lstStyle/>
          <a:p>
            <a:pPr algn="ctr"/>
            <a:r>
              <a:rPr kumimoji="1" lang="ja-JP" altLang="en-US" sz="1100" b="1" u="none">
                <a:solidFill>
                  <a:sysClr val="windowText" lastClr="000000"/>
                </a:solidFill>
                <a:latin typeface="メイリオ" panose="020B0604030504040204" pitchFamily="50" charset="-128"/>
                <a:ea typeface="メイリオ" panose="020B0604030504040204" pitchFamily="50" charset="-128"/>
              </a:rPr>
              <a:t>様式１・２</a:t>
            </a:r>
          </a:p>
        </xdr:txBody>
      </xdr:sp>
      <xdr:sp macro="" textlink="">
        <xdr:nvSpPr>
          <xdr:cNvPr id="20" name="四角形: 角を丸くする 19">
            <a:hlinkClick xmlns:r="http://schemas.openxmlformats.org/officeDocument/2006/relationships" r:id="rId2"/>
            <a:extLst>
              <a:ext uri="{FF2B5EF4-FFF2-40B4-BE49-F238E27FC236}">
                <a16:creationId xmlns:a16="http://schemas.microsoft.com/office/drawing/2014/main" id="{658210D1-F746-4F98-ABE9-C9A4A4C55C92}"/>
              </a:ext>
            </a:extLst>
          </xdr:cNvPr>
          <xdr:cNvSpPr/>
        </xdr:nvSpPr>
        <xdr:spPr bwMode="auto">
          <a:xfrm>
            <a:off x="1078116" y="1074344"/>
            <a:ext cx="876300" cy="257176"/>
          </a:xfrm>
          <a:prstGeom prst="roundRect">
            <a:avLst/>
          </a:prstGeom>
          <a:solidFill>
            <a:srgbClr val="FF9933"/>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再任用</a:t>
            </a:r>
          </a:p>
        </xdr:txBody>
      </xdr:sp>
      <xdr:sp macro="" textlink="">
        <xdr:nvSpPr>
          <xdr:cNvPr id="21" name="四角形: 角を丸くする 20">
            <a:hlinkClick xmlns:r="http://schemas.openxmlformats.org/officeDocument/2006/relationships" r:id="rId3"/>
            <a:extLst>
              <a:ext uri="{FF2B5EF4-FFF2-40B4-BE49-F238E27FC236}">
                <a16:creationId xmlns:a16="http://schemas.microsoft.com/office/drawing/2014/main" id="{DBF71D00-476F-470E-B778-C4E6C61897EA}"/>
              </a:ext>
            </a:extLst>
          </xdr:cNvPr>
          <xdr:cNvSpPr/>
        </xdr:nvSpPr>
        <xdr:spPr bwMode="auto">
          <a:xfrm>
            <a:off x="2060982" y="1076955"/>
            <a:ext cx="876300" cy="257176"/>
          </a:xfrm>
          <a:prstGeom prst="roundRect">
            <a:avLst/>
          </a:prstGeom>
          <a:solidFill>
            <a:srgbClr val="FF9933"/>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非常勤講師</a:t>
            </a: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8</xdr:col>
      <xdr:colOff>68036</xdr:colOff>
      <xdr:row>2</xdr:row>
      <xdr:rowOff>47625</xdr:rowOff>
    </xdr:from>
    <xdr:to>
      <xdr:col>11</xdr:col>
      <xdr:colOff>122465</xdr:colOff>
      <xdr:row>3</xdr:row>
      <xdr:rowOff>4082</xdr:rowOff>
    </xdr:to>
    <xdr:sp macro="" textlink="">
      <xdr:nvSpPr>
        <xdr:cNvPr id="4" name="楕円 3">
          <a:extLst>
            <a:ext uri="{FF2B5EF4-FFF2-40B4-BE49-F238E27FC236}">
              <a16:creationId xmlns:a16="http://schemas.microsoft.com/office/drawing/2014/main" id="{647BD41D-B7DC-46B3-A20B-9E3DBCD7C4DA}"/>
            </a:ext>
          </a:extLst>
        </xdr:cNvPr>
        <xdr:cNvSpPr/>
      </xdr:nvSpPr>
      <xdr:spPr bwMode="auto">
        <a:xfrm>
          <a:off x="5021036" y="390525"/>
          <a:ext cx="768804" cy="204107"/>
        </a:xfrm>
        <a:prstGeom prst="ellipse">
          <a:avLst/>
        </a:prstGeom>
        <a:noFill/>
        <a:ln w="9525">
          <a:solidFill>
            <a:sysClr val="windowText" lastClr="00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8</xdr:col>
      <xdr:colOff>58510</xdr:colOff>
      <xdr:row>4</xdr:row>
      <xdr:rowOff>38099</xdr:rowOff>
    </xdr:from>
    <xdr:to>
      <xdr:col>11</xdr:col>
      <xdr:colOff>112939</xdr:colOff>
      <xdr:row>4</xdr:row>
      <xdr:rowOff>219074</xdr:rowOff>
    </xdr:to>
    <xdr:sp macro="" textlink="">
      <xdr:nvSpPr>
        <xdr:cNvPr id="5" name="楕円 4">
          <a:extLst>
            <a:ext uri="{FF2B5EF4-FFF2-40B4-BE49-F238E27FC236}">
              <a16:creationId xmlns:a16="http://schemas.microsoft.com/office/drawing/2014/main" id="{59E7B82D-7F3B-4F74-9A41-D1F1F262E3AD}"/>
            </a:ext>
          </a:extLst>
        </xdr:cNvPr>
        <xdr:cNvSpPr/>
      </xdr:nvSpPr>
      <xdr:spPr bwMode="auto">
        <a:xfrm>
          <a:off x="5011510" y="809624"/>
          <a:ext cx="768804" cy="180975"/>
        </a:xfrm>
        <a:prstGeom prst="ellipse">
          <a:avLst/>
        </a:prstGeom>
        <a:noFill/>
        <a:ln w="9525" cap="flat" cmpd="sng" algn="ctr">
          <a:solidFill>
            <a:sysClr val="windowText" lastClr="000000"/>
          </a:solidFill>
          <a:prstDash val="solid"/>
          <a:headEnd type="none" w="med" len="med"/>
          <a:tailEnd type="none" w="med" len="med"/>
        </a:ln>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104774</xdr:colOff>
      <xdr:row>79</xdr:row>
      <xdr:rowOff>381000</xdr:rowOff>
    </xdr:from>
    <xdr:to>
      <xdr:col>32</xdr:col>
      <xdr:colOff>95250</xdr:colOff>
      <xdr:row>82</xdr:row>
      <xdr:rowOff>114300</xdr:rowOff>
    </xdr:to>
    <xdr:sp macro="" textlink="">
      <xdr:nvSpPr>
        <xdr:cNvPr id="7" name="大かっこ 6">
          <a:extLst>
            <a:ext uri="{FF2B5EF4-FFF2-40B4-BE49-F238E27FC236}">
              <a16:creationId xmlns:a16="http://schemas.microsoft.com/office/drawing/2014/main" id="{79BBB0BE-C94B-4180-9730-CE6245A68FAE}"/>
            </a:ext>
          </a:extLst>
        </xdr:cNvPr>
        <xdr:cNvSpPr/>
      </xdr:nvSpPr>
      <xdr:spPr>
        <a:xfrm>
          <a:off x="600074" y="18440400"/>
          <a:ext cx="6038851" cy="62865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16</xdr:col>
      <xdr:colOff>209550</xdr:colOff>
      <xdr:row>5</xdr:row>
      <xdr:rowOff>0</xdr:rowOff>
    </xdr:from>
    <xdr:to>
      <xdr:col>20</xdr:col>
      <xdr:colOff>28576</xdr:colOff>
      <xdr:row>6</xdr:row>
      <xdr:rowOff>276225</xdr:rowOff>
    </xdr:to>
    <xdr:sp macro="" textlink="">
      <xdr:nvSpPr>
        <xdr:cNvPr id="5" name="左矢印 1">
          <a:extLst>
            <a:ext uri="{FF2B5EF4-FFF2-40B4-BE49-F238E27FC236}">
              <a16:creationId xmlns:a16="http://schemas.microsoft.com/office/drawing/2014/main" id="{E78AC6EE-F266-49BA-8B4C-9F503EA68D22}"/>
            </a:ext>
          </a:extLst>
        </xdr:cNvPr>
        <xdr:cNvSpPr/>
      </xdr:nvSpPr>
      <xdr:spPr bwMode="auto">
        <a:xfrm>
          <a:off x="3257550" y="1076325"/>
          <a:ext cx="771526" cy="552450"/>
        </a:xfrm>
        <a:prstGeom prst="leftArrow">
          <a:avLst/>
        </a:prstGeom>
        <a:solidFill>
          <a:schemeClr val="tx1"/>
        </a:solidFill>
        <a:ln w="9525" cap="flat" cmpd="sng" algn="ctr">
          <a:solidFill>
            <a:srgbClr val="000000"/>
          </a:solidFill>
          <a:prstDash val="solid"/>
          <a:round/>
          <a:headEnd type="none" w="med" len="med"/>
          <a:tailEnd type="none" w="med" len="med"/>
        </a:ln>
        <a:effectLst>
          <a:outerShdw blurRad="50800" dist="38100" algn="l" rotWithShape="0">
            <a:prstClr val="black">
              <a:alpha val="40000"/>
            </a:prstClr>
          </a:outerShdw>
        </a:effectLst>
      </xdr:spPr>
      <xdr:txBody>
        <a:bodyPr vertOverflow="clip" horzOverflow="clip" wrap="square" lIns="18288" tIns="0" rIns="0" bIns="0" rtlCol="0" anchor="t" upright="1"/>
        <a:lstStyle/>
        <a:p>
          <a:endParaRPr lang="ja-JP" altLang="en-US"/>
        </a:p>
      </xdr:txBody>
    </xdr:sp>
    <xdr:clientData/>
  </xdr:twoCellAnchor>
  <xdr:twoCellAnchor>
    <xdr:from>
      <xdr:col>37</xdr:col>
      <xdr:colOff>695326</xdr:colOff>
      <xdr:row>3</xdr:row>
      <xdr:rowOff>190500</xdr:rowOff>
    </xdr:from>
    <xdr:to>
      <xdr:col>40</xdr:col>
      <xdr:colOff>1028701</xdr:colOff>
      <xdr:row>6</xdr:row>
      <xdr:rowOff>228600</xdr:rowOff>
    </xdr:to>
    <xdr:sp macro="" textlink="">
      <xdr:nvSpPr>
        <xdr:cNvPr id="4" name="四角形: 角を丸くする 3">
          <a:extLst>
            <a:ext uri="{FF2B5EF4-FFF2-40B4-BE49-F238E27FC236}">
              <a16:creationId xmlns:a16="http://schemas.microsoft.com/office/drawing/2014/main" id="{CCD50CCB-E41E-4091-8CAA-3A074504F470}"/>
            </a:ext>
          </a:extLst>
        </xdr:cNvPr>
        <xdr:cNvSpPr/>
      </xdr:nvSpPr>
      <xdr:spPr bwMode="auto">
        <a:xfrm>
          <a:off x="9001126" y="790575"/>
          <a:ext cx="3219450" cy="790575"/>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wrap="square" lIns="18288" tIns="0" rIns="0" bIns="0" rtlCol="0" anchor="ctr" upright="1"/>
        <a:lstStyle/>
        <a:p>
          <a:pPr algn="l"/>
          <a:r>
            <a:rPr kumimoji="1" lang="en-US" altLang="ja-JP" sz="1400" b="1">
              <a:solidFill>
                <a:srgbClr val="FF0000"/>
              </a:solidFill>
            </a:rPr>
            <a:t>※</a:t>
          </a:r>
          <a:r>
            <a:rPr kumimoji="1" lang="ja-JP" altLang="en-US" sz="1400" b="1">
              <a:solidFill>
                <a:srgbClr val="FF0000"/>
              </a:solidFill>
            </a:rPr>
            <a:t>この様式は、海部地区小中学校間での異動時に限り、県の様式の代わりとして利用できます。</a:t>
          </a:r>
        </a:p>
      </xdr:txBody>
    </xdr:sp>
    <xdr:clientData/>
  </xdr:twoCellAnchor>
  <xdr:twoCellAnchor>
    <xdr:from>
      <xdr:col>38</xdr:col>
      <xdr:colOff>38100</xdr:colOff>
      <xdr:row>0</xdr:row>
      <xdr:rowOff>47625</xdr:rowOff>
    </xdr:from>
    <xdr:to>
      <xdr:col>40</xdr:col>
      <xdr:colOff>771525</xdr:colOff>
      <xdr:row>3</xdr:row>
      <xdr:rowOff>95249</xdr:rowOff>
    </xdr:to>
    <xdr:sp macro="" textlink="">
      <xdr:nvSpPr>
        <xdr:cNvPr id="6" name="吹き出し: 左矢印 5">
          <a:extLst>
            <a:ext uri="{FF2B5EF4-FFF2-40B4-BE49-F238E27FC236}">
              <a16:creationId xmlns:a16="http://schemas.microsoft.com/office/drawing/2014/main" id="{66D91C0A-8EBE-4F97-A4C1-BF9830267CA1}"/>
            </a:ext>
          </a:extLst>
        </xdr:cNvPr>
        <xdr:cNvSpPr/>
      </xdr:nvSpPr>
      <xdr:spPr bwMode="auto">
        <a:xfrm>
          <a:off x="9001125" y="47625"/>
          <a:ext cx="2809875" cy="647699"/>
        </a:xfrm>
        <a:prstGeom prst="leftArrowCallout">
          <a:avLst>
            <a:gd name="adj1" fmla="val 25000"/>
            <a:gd name="adj2" fmla="val 25000"/>
            <a:gd name="adj3" fmla="val 25000"/>
            <a:gd name="adj4" fmla="val 83810"/>
          </a:avLst>
        </a:prstGeom>
        <a:solidFill>
          <a:srgbClr val="FCFEAC"/>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wrap="square" lIns="18288" tIns="0" rIns="0" bIns="0" rtlCol="0" anchor="ctr" upright="1"/>
        <a:lstStyle/>
        <a:p>
          <a:pPr algn="l"/>
          <a:r>
            <a:rPr kumimoji="1" lang="ja-JP" altLang="en-US" sz="1200">
              <a:latin typeface="メイリオ" panose="020B0604030504040204" pitchFamily="50" charset="-128"/>
              <a:ea typeface="メイリオ" panose="020B0604030504040204" pitchFamily="50" charset="-128"/>
            </a:rPr>
            <a:t> 　</a:t>
          </a:r>
          <a:r>
            <a:rPr kumimoji="1" lang="ja-JP" altLang="en-US" sz="1200" b="1">
              <a:solidFill>
                <a:srgbClr val="FF0000"/>
              </a:solidFill>
              <a:latin typeface="メイリオ" panose="020B0604030504040204" pitchFamily="50" charset="-128"/>
              <a:ea typeface="メイリオ" panose="020B0604030504040204" pitchFamily="50" charset="-128"/>
            </a:rPr>
            <a:t>ここに表示させたい人の</a:t>
          </a:r>
          <a:endParaRPr kumimoji="1" lang="en-US" altLang="ja-JP" sz="1200" b="1">
            <a:solidFill>
              <a:srgbClr val="FF0000"/>
            </a:solidFill>
            <a:latin typeface="メイリオ" panose="020B0604030504040204" pitchFamily="50" charset="-128"/>
            <a:ea typeface="メイリオ" panose="020B0604030504040204" pitchFamily="50" charset="-128"/>
          </a:endParaRPr>
        </a:p>
        <a:p>
          <a:pPr algn="l"/>
          <a:r>
            <a:rPr kumimoji="1" lang="ja-JP" altLang="en-US" sz="1200" b="1">
              <a:solidFill>
                <a:srgbClr val="FF0000"/>
              </a:solidFill>
              <a:latin typeface="メイリオ" panose="020B0604030504040204" pitchFamily="50" charset="-128"/>
              <a:ea typeface="メイリオ" panose="020B0604030504040204" pitchFamily="50" charset="-128"/>
            </a:rPr>
            <a:t>　作成番号を入力してください。</a:t>
          </a:r>
          <a:endParaRPr kumimoji="1" lang="en-US" altLang="ja-JP" sz="1200" b="1">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36</xdr:col>
      <xdr:colOff>47623</xdr:colOff>
      <xdr:row>4</xdr:row>
      <xdr:rowOff>66674</xdr:rowOff>
    </xdr:from>
    <xdr:to>
      <xdr:col>37</xdr:col>
      <xdr:colOff>542925</xdr:colOff>
      <xdr:row>6</xdr:row>
      <xdr:rowOff>57150</xdr:rowOff>
    </xdr:to>
    <xdr:sp macro="" textlink="">
      <xdr:nvSpPr>
        <xdr:cNvPr id="9" name="四角形: 角を丸くする 8">
          <a:hlinkClick xmlns:r="http://schemas.openxmlformats.org/officeDocument/2006/relationships" r:id="rId1"/>
          <a:extLst>
            <a:ext uri="{FF2B5EF4-FFF2-40B4-BE49-F238E27FC236}">
              <a16:creationId xmlns:a16="http://schemas.microsoft.com/office/drawing/2014/main" id="{A71D4B8A-BABC-4AE9-8CFD-A9A68CA7A4F4}"/>
            </a:ext>
          </a:extLst>
        </xdr:cNvPr>
        <xdr:cNvSpPr/>
      </xdr:nvSpPr>
      <xdr:spPr bwMode="auto">
        <a:xfrm>
          <a:off x="7543798" y="914399"/>
          <a:ext cx="1304927" cy="495301"/>
        </a:xfrm>
        <a:prstGeom prst="roundRect">
          <a:avLst/>
        </a:prstGeom>
        <a:solidFill>
          <a:srgbClr val="FF9933"/>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入力画面へもどる</a:t>
          </a:r>
        </a:p>
      </xdr:txBody>
    </xdr:sp>
    <xdr:clientData/>
  </xdr:twoCellAnchor>
  <mc:AlternateContent xmlns:mc="http://schemas.openxmlformats.org/markup-compatibility/2006">
    <mc:Choice xmlns:a14="http://schemas.microsoft.com/office/drawing/2010/main" Requires="a14">
      <xdr:twoCellAnchor editAs="oneCell">
        <xdr:from>
          <xdr:col>35</xdr:col>
          <xdr:colOff>76200</xdr:colOff>
          <xdr:row>7</xdr:row>
          <xdr:rowOff>95250</xdr:rowOff>
        </xdr:from>
        <xdr:to>
          <xdr:col>41</xdr:col>
          <xdr:colOff>33589</xdr:colOff>
          <xdr:row>18</xdr:row>
          <xdr:rowOff>283744</xdr:rowOff>
        </xdr:to>
        <xdr:pic>
          <xdr:nvPicPr>
            <xdr:cNvPr id="21" name="図 20">
              <a:extLst>
                <a:ext uri="{FF2B5EF4-FFF2-40B4-BE49-F238E27FC236}">
                  <a16:creationId xmlns:a16="http://schemas.microsoft.com/office/drawing/2014/main" id="{A5A686B8-5404-4FF1-B180-B494D71DCBA3}"/>
                </a:ext>
              </a:extLst>
            </xdr:cNvPr>
            <xdr:cNvPicPr>
              <a:picLocks noChangeAspect="1" noChangeArrowheads="1"/>
              <a:extLst>
                <a:ext uri="{84589F7E-364E-4C9E-8A38-B11213B215E9}">
                  <a14:cameraTool cellRange="データ!$T$7:$X$14" spid="_x0000_s8969"/>
                </a:ext>
              </a:extLst>
            </xdr:cNvPicPr>
          </xdr:nvPicPr>
          <xdr:blipFill>
            <a:blip xmlns:r="http://schemas.openxmlformats.org/officeDocument/2006/relationships" r:embed="rId2"/>
            <a:srcRect/>
            <a:stretch>
              <a:fillRect/>
            </a:stretch>
          </xdr:blipFill>
          <xdr:spPr bwMode="auto">
            <a:xfrm>
              <a:off x="7585911" y="1659355"/>
              <a:ext cx="4810125" cy="25146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66</xdr:row>
          <xdr:rowOff>0</xdr:rowOff>
        </xdr:from>
        <xdr:to>
          <xdr:col>19</xdr:col>
          <xdr:colOff>9525</xdr:colOff>
          <xdr:row>67</xdr:row>
          <xdr:rowOff>47624</xdr:rowOff>
        </xdr:to>
        <xdr:pic>
          <xdr:nvPicPr>
            <xdr:cNvPr id="18" name="図 17">
              <a:extLst>
                <a:ext uri="{FF2B5EF4-FFF2-40B4-BE49-F238E27FC236}">
                  <a16:creationId xmlns:a16="http://schemas.microsoft.com/office/drawing/2014/main" id="{D0491449-4C0A-4290-9B4D-ABE6840D9F26}"/>
                </a:ext>
              </a:extLst>
            </xdr:cNvPr>
            <xdr:cNvPicPr>
              <a:picLocks noChangeAspect="1" noChangeArrowheads="1"/>
              <a:extLst>
                <a:ext uri="{84589F7E-364E-4C9E-8A38-B11213B215E9}">
                  <a14:cameraTool cellRange="図形" spid="_x0000_s8970"/>
                </a:ext>
              </a:extLst>
            </xdr:cNvPicPr>
          </xdr:nvPicPr>
          <xdr:blipFill>
            <a:blip xmlns:r="http://schemas.openxmlformats.org/officeDocument/2006/relationships" r:embed="rId3"/>
            <a:srcRect/>
            <a:stretch>
              <a:fillRect/>
            </a:stretch>
          </xdr:blipFill>
          <xdr:spPr bwMode="auto">
            <a:xfrm>
              <a:off x="3025588" y="16573500"/>
              <a:ext cx="950819" cy="27174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29135</xdr:colOff>
          <xdr:row>66</xdr:row>
          <xdr:rowOff>6724</xdr:rowOff>
        </xdr:from>
        <xdr:to>
          <xdr:col>24</xdr:col>
          <xdr:colOff>16248</xdr:colOff>
          <xdr:row>67</xdr:row>
          <xdr:rowOff>54348</xdr:rowOff>
        </xdr:to>
        <xdr:pic>
          <xdr:nvPicPr>
            <xdr:cNvPr id="23" name="図 22">
              <a:extLst>
                <a:ext uri="{FF2B5EF4-FFF2-40B4-BE49-F238E27FC236}">
                  <a16:creationId xmlns:a16="http://schemas.microsoft.com/office/drawing/2014/main" id="{D3A081F0-9647-4BBB-A68B-1B043256C4B5}"/>
                </a:ext>
              </a:extLst>
            </xdr:cNvPr>
            <xdr:cNvPicPr>
              <a:picLocks noChangeAspect="1" noChangeArrowheads="1"/>
              <a:extLst>
                <a:ext uri="{84589F7E-364E-4C9E-8A38-B11213B215E9}">
                  <a14:cameraTool cellRange="図形２" spid="_x0000_s8971"/>
                </a:ext>
              </a:extLst>
            </xdr:cNvPicPr>
          </xdr:nvPicPr>
          <xdr:blipFill>
            <a:blip xmlns:r="http://schemas.openxmlformats.org/officeDocument/2006/relationships" r:embed="rId4"/>
            <a:srcRect/>
            <a:stretch>
              <a:fillRect/>
            </a:stretch>
          </xdr:blipFill>
          <xdr:spPr bwMode="auto">
            <a:xfrm>
              <a:off x="4210610" y="16599274"/>
              <a:ext cx="958663" cy="276224"/>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16</xdr:col>
      <xdr:colOff>209550</xdr:colOff>
      <xdr:row>4</xdr:row>
      <xdr:rowOff>212912</xdr:rowOff>
    </xdr:from>
    <xdr:to>
      <xdr:col>20</xdr:col>
      <xdr:colOff>28576</xdr:colOff>
      <xdr:row>6</xdr:row>
      <xdr:rowOff>265019</xdr:rowOff>
    </xdr:to>
    <xdr:sp macro="" textlink="">
      <xdr:nvSpPr>
        <xdr:cNvPr id="5" name="左矢印 1">
          <a:extLst>
            <a:ext uri="{FF2B5EF4-FFF2-40B4-BE49-F238E27FC236}">
              <a16:creationId xmlns:a16="http://schemas.microsoft.com/office/drawing/2014/main" id="{EA0EA6F7-C2BB-411C-BA48-0B2784F2A9D4}"/>
            </a:ext>
          </a:extLst>
        </xdr:cNvPr>
        <xdr:cNvSpPr/>
      </xdr:nvSpPr>
      <xdr:spPr bwMode="auto">
        <a:xfrm>
          <a:off x="3324785" y="1042147"/>
          <a:ext cx="760320" cy="556372"/>
        </a:xfrm>
        <a:prstGeom prst="leftArrow">
          <a:avLst/>
        </a:prstGeom>
        <a:solidFill>
          <a:schemeClr val="tx1"/>
        </a:solidFill>
        <a:ln w="9525" cap="flat" cmpd="sng" algn="ctr">
          <a:solidFill>
            <a:srgbClr val="000000"/>
          </a:solidFill>
          <a:prstDash val="solid"/>
          <a:round/>
          <a:headEnd type="none" w="med" len="med"/>
          <a:tailEnd type="none" w="med" len="med"/>
        </a:ln>
        <a:effectLst>
          <a:outerShdw blurRad="50800" dist="38100" algn="l" rotWithShape="0">
            <a:prstClr val="black">
              <a:alpha val="40000"/>
            </a:prstClr>
          </a:outerShdw>
        </a:effectLst>
      </xdr:spPr>
      <xdr:txBody>
        <a:bodyPr vertOverflow="clip" horzOverflow="clip" wrap="square" lIns="18288" tIns="0" rIns="0" bIns="0" rtlCol="0" anchor="t" upright="1"/>
        <a:lstStyle/>
        <a:p>
          <a:endParaRPr lang="ja-JP" altLang="en-US"/>
        </a:p>
      </xdr:txBody>
    </xdr:sp>
    <xdr:clientData/>
  </xdr:twoCellAnchor>
  <xdr:twoCellAnchor>
    <xdr:from>
      <xdr:col>38</xdr:col>
      <xdr:colOff>38100</xdr:colOff>
      <xdr:row>0</xdr:row>
      <xdr:rowOff>47625</xdr:rowOff>
    </xdr:from>
    <xdr:to>
      <xdr:col>40</xdr:col>
      <xdr:colOff>771525</xdr:colOff>
      <xdr:row>3</xdr:row>
      <xdr:rowOff>95249</xdr:rowOff>
    </xdr:to>
    <xdr:sp macro="" textlink="">
      <xdr:nvSpPr>
        <xdr:cNvPr id="8" name="吹き出し: 左矢印 7">
          <a:extLst>
            <a:ext uri="{FF2B5EF4-FFF2-40B4-BE49-F238E27FC236}">
              <a16:creationId xmlns:a16="http://schemas.microsoft.com/office/drawing/2014/main" id="{A4BDBF80-6778-48EC-8141-3072478258D0}"/>
            </a:ext>
          </a:extLst>
        </xdr:cNvPr>
        <xdr:cNvSpPr/>
      </xdr:nvSpPr>
      <xdr:spPr bwMode="auto">
        <a:xfrm>
          <a:off x="9153525" y="47625"/>
          <a:ext cx="2809875" cy="647699"/>
        </a:xfrm>
        <a:prstGeom prst="leftArrowCallout">
          <a:avLst>
            <a:gd name="adj1" fmla="val 25000"/>
            <a:gd name="adj2" fmla="val 25000"/>
            <a:gd name="adj3" fmla="val 25000"/>
            <a:gd name="adj4" fmla="val 83810"/>
          </a:avLst>
        </a:prstGeom>
        <a:solidFill>
          <a:srgbClr val="FCFEAC"/>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wrap="square" lIns="18288" tIns="0" rIns="0" bIns="0" rtlCol="0" anchor="ctr" upright="1"/>
        <a:lstStyle/>
        <a:p>
          <a:pPr algn="l"/>
          <a:r>
            <a:rPr kumimoji="1" lang="ja-JP" altLang="en-US" sz="1200">
              <a:latin typeface="メイリオ" panose="020B0604030504040204" pitchFamily="50" charset="-128"/>
              <a:ea typeface="メイリオ" panose="020B0604030504040204" pitchFamily="50" charset="-128"/>
            </a:rPr>
            <a:t> 　</a:t>
          </a:r>
          <a:r>
            <a:rPr kumimoji="1" lang="ja-JP" altLang="en-US" sz="1200" b="1">
              <a:solidFill>
                <a:srgbClr val="FF0000"/>
              </a:solidFill>
              <a:latin typeface="メイリオ" panose="020B0604030504040204" pitchFamily="50" charset="-128"/>
              <a:ea typeface="メイリオ" panose="020B0604030504040204" pitchFamily="50" charset="-128"/>
            </a:rPr>
            <a:t>ここに表示させたい人の</a:t>
          </a:r>
          <a:endParaRPr kumimoji="1" lang="en-US" altLang="ja-JP" sz="1200" b="1">
            <a:solidFill>
              <a:srgbClr val="FF0000"/>
            </a:solidFill>
            <a:latin typeface="メイリオ" panose="020B0604030504040204" pitchFamily="50" charset="-128"/>
            <a:ea typeface="メイリオ" panose="020B0604030504040204" pitchFamily="50" charset="-128"/>
          </a:endParaRPr>
        </a:p>
        <a:p>
          <a:pPr algn="l"/>
          <a:r>
            <a:rPr kumimoji="1" lang="ja-JP" altLang="en-US" sz="1200" b="1">
              <a:solidFill>
                <a:srgbClr val="FF0000"/>
              </a:solidFill>
              <a:latin typeface="メイリオ" panose="020B0604030504040204" pitchFamily="50" charset="-128"/>
              <a:ea typeface="メイリオ" panose="020B0604030504040204" pitchFamily="50" charset="-128"/>
            </a:rPr>
            <a:t>　作成番号を入力してください。</a:t>
          </a:r>
          <a:endParaRPr kumimoji="1" lang="en-US" altLang="ja-JP" sz="1200" b="1">
            <a:solidFill>
              <a:srgbClr val="FF0000"/>
            </a:solidFill>
            <a:latin typeface="メイリオ" panose="020B0604030504040204" pitchFamily="50" charset="-128"/>
            <a:ea typeface="メイリオ"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36</xdr:col>
          <xdr:colOff>28575</xdr:colOff>
          <xdr:row>7</xdr:row>
          <xdr:rowOff>73602</xdr:rowOff>
        </xdr:from>
        <xdr:to>
          <xdr:col>41</xdr:col>
          <xdr:colOff>103414</xdr:colOff>
          <xdr:row>16</xdr:row>
          <xdr:rowOff>168852</xdr:rowOff>
        </xdr:to>
        <xdr:pic>
          <xdr:nvPicPr>
            <xdr:cNvPr id="11" name="図 10">
              <a:extLst>
                <a:ext uri="{FF2B5EF4-FFF2-40B4-BE49-F238E27FC236}">
                  <a16:creationId xmlns:a16="http://schemas.microsoft.com/office/drawing/2014/main" id="{80C227EE-8D3D-43BA-BBCE-6C5854D755F0}"/>
                </a:ext>
              </a:extLst>
            </xdr:cNvPr>
            <xdr:cNvPicPr>
              <a:picLocks noChangeAspect="1" noChangeArrowheads="1"/>
              <a:extLst>
                <a:ext uri="{84589F7E-364E-4C9E-8A38-B11213B215E9}">
                  <a14:cameraTool cellRange="データ!$T$7:$X$14" spid="_x0000_s5508"/>
                </a:ext>
              </a:extLst>
            </xdr:cNvPicPr>
          </xdr:nvPicPr>
          <xdr:blipFill>
            <a:blip xmlns:r="http://schemas.openxmlformats.org/officeDocument/2006/relationships" r:embed="rId1"/>
            <a:srcRect/>
            <a:stretch>
              <a:fillRect/>
            </a:stretch>
          </xdr:blipFill>
          <xdr:spPr bwMode="auto">
            <a:xfrm>
              <a:off x="7677150" y="1730952"/>
              <a:ext cx="4808764" cy="2486025"/>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36</xdr:col>
      <xdr:colOff>38100</xdr:colOff>
      <xdr:row>4</xdr:row>
      <xdr:rowOff>76200</xdr:rowOff>
    </xdr:from>
    <xdr:to>
      <xdr:col>37</xdr:col>
      <xdr:colOff>533402</xdr:colOff>
      <xdr:row>6</xdr:row>
      <xdr:rowOff>66676</xdr:rowOff>
    </xdr:to>
    <xdr:sp macro="" textlink="">
      <xdr:nvSpPr>
        <xdr:cNvPr id="12" name="四角形: 角を丸くする 11">
          <a:hlinkClick xmlns:r="http://schemas.openxmlformats.org/officeDocument/2006/relationships" r:id="rId2"/>
          <a:extLst>
            <a:ext uri="{FF2B5EF4-FFF2-40B4-BE49-F238E27FC236}">
              <a16:creationId xmlns:a16="http://schemas.microsoft.com/office/drawing/2014/main" id="{4EBE73D6-D26E-4412-84A6-93F8A60BB145}"/>
            </a:ext>
          </a:extLst>
        </xdr:cNvPr>
        <xdr:cNvSpPr/>
      </xdr:nvSpPr>
      <xdr:spPr bwMode="auto">
        <a:xfrm>
          <a:off x="7591425" y="923925"/>
          <a:ext cx="1304927" cy="495301"/>
        </a:xfrm>
        <a:prstGeom prst="roundRect">
          <a:avLst/>
        </a:prstGeom>
        <a:solidFill>
          <a:srgbClr val="FF9933"/>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入力画面へもどる</a:t>
          </a:r>
        </a:p>
      </xdr:txBody>
    </xdr:sp>
    <xdr:clientData/>
  </xdr:twoCellAnchor>
  <xdr:twoCellAnchor>
    <xdr:from>
      <xdr:col>37</xdr:col>
      <xdr:colOff>714375</xdr:colOff>
      <xdr:row>3</xdr:row>
      <xdr:rowOff>171450</xdr:rowOff>
    </xdr:from>
    <xdr:to>
      <xdr:col>41</xdr:col>
      <xdr:colOff>9525</xdr:colOff>
      <xdr:row>6</xdr:row>
      <xdr:rowOff>209550</xdr:rowOff>
    </xdr:to>
    <xdr:sp macro="" textlink="">
      <xdr:nvSpPr>
        <xdr:cNvPr id="13" name="四角形: 角を丸くする 12">
          <a:extLst>
            <a:ext uri="{FF2B5EF4-FFF2-40B4-BE49-F238E27FC236}">
              <a16:creationId xmlns:a16="http://schemas.microsoft.com/office/drawing/2014/main" id="{B058E449-0C7F-4760-B2E6-4BB38D7431BA}"/>
            </a:ext>
          </a:extLst>
        </xdr:cNvPr>
        <xdr:cNvSpPr/>
      </xdr:nvSpPr>
      <xdr:spPr bwMode="auto">
        <a:xfrm>
          <a:off x="9077325" y="771525"/>
          <a:ext cx="3219450" cy="790575"/>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wrap="square" lIns="18288" tIns="0" rIns="0" bIns="0" rtlCol="0" anchor="ctr" upright="1"/>
        <a:lstStyle/>
        <a:p>
          <a:pPr algn="l"/>
          <a:r>
            <a:rPr kumimoji="1" lang="en-US" altLang="ja-JP" sz="1400" b="1">
              <a:solidFill>
                <a:srgbClr val="FF0000"/>
              </a:solidFill>
            </a:rPr>
            <a:t>※</a:t>
          </a:r>
          <a:r>
            <a:rPr kumimoji="1" lang="ja-JP" altLang="en-US" sz="1400" b="1">
              <a:solidFill>
                <a:srgbClr val="FF0000"/>
              </a:solidFill>
            </a:rPr>
            <a:t>この様式は、海部地区小中学校間での異動時に限り、県の様式の代わりとして利用できます。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209550</xdr:colOff>
      <xdr:row>6</xdr:row>
      <xdr:rowOff>0</xdr:rowOff>
    </xdr:from>
    <xdr:to>
      <xdr:col>20</xdr:col>
      <xdr:colOff>28576</xdr:colOff>
      <xdr:row>7</xdr:row>
      <xdr:rowOff>276225</xdr:rowOff>
    </xdr:to>
    <xdr:sp macro="" textlink="">
      <xdr:nvSpPr>
        <xdr:cNvPr id="5" name="左矢印 1">
          <a:extLst>
            <a:ext uri="{FF2B5EF4-FFF2-40B4-BE49-F238E27FC236}">
              <a16:creationId xmlns:a16="http://schemas.microsoft.com/office/drawing/2014/main" id="{19BFE143-8B64-402A-8E7E-3B9F9C4F995C}"/>
            </a:ext>
          </a:extLst>
        </xdr:cNvPr>
        <xdr:cNvSpPr/>
      </xdr:nvSpPr>
      <xdr:spPr bwMode="auto">
        <a:xfrm>
          <a:off x="3257550" y="1114425"/>
          <a:ext cx="771526" cy="552450"/>
        </a:xfrm>
        <a:prstGeom prst="leftArrow">
          <a:avLst/>
        </a:prstGeom>
        <a:solidFill>
          <a:schemeClr val="tx1"/>
        </a:solidFill>
        <a:ln w="9525" cap="flat" cmpd="sng" algn="ctr">
          <a:solidFill>
            <a:srgbClr val="000000"/>
          </a:solidFill>
          <a:prstDash val="solid"/>
          <a:round/>
          <a:headEnd type="none" w="med" len="med"/>
          <a:tailEnd type="none" w="med" len="med"/>
        </a:ln>
        <a:effectLst>
          <a:outerShdw blurRad="50800" dist="38100" algn="l" rotWithShape="0">
            <a:prstClr val="black">
              <a:alpha val="40000"/>
            </a:prstClr>
          </a:outerShdw>
        </a:effectLst>
      </xdr:spPr>
      <xdr:txBody>
        <a:bodyPr vertOverflow="clip" horzOverflow="clip" wrap="square" lIns="18288" tIns="0" rIns="0" bIns="0" rtlCol="0" anchor="t" upright="1"/>
        <a:lstStyle/>
        <a:p>
          <a:endParaRPr lang="ja-JP" altLang="en-US"/>
        </a:p>
      </xdr:txBody>
    </xdr:sp>
    <xdr:clientData/>
  </xdr:twoCellAnchor>
  <xdr:twoCellAnchor>
    <xdr:from>
      <xdr:col>38</xdr:col>
      <xdr:colOff>38100</xdr:colOff>
      <xdr:row>0</xdr:row>
      <xdr:rowOff>47625</xdr:rowOff>
    </xdr:from>
    <xdr:to>
      <xdr:col>40</xdr:col>
      <xdr:colOff>771525</xdr:colOff>
      <xdr:row>3</xdr:row>
      <xdr:rowOff>95249</xdr:rowOff>
    </xdr:to>
    <xdr:sp macro="" textlink="">
      <xdr:nvSpPr>
        <xdr:cNvPr id="12" name="吹き出し: 左矢印 11">
          <a:extLst>
            <a:ext uri="{FF2B5EF4-FFF2-40B4-BE49-F238E27FC236}">
              <a16:creationId xmlns:a16="http://schemas.microsoft.com/office/drawing/2014/main" id="{B92B09A4-924B-474D-87F3-5421325E36A2}"/>
            </a:ext>
          </a:extLst>
        </xdr:cNvPr>
        <xdr:cNvSpPr/>
      </xdr:nvSpPr>
      <xdr:spPr bwMode="auto">
        <a:xfrm>
          <a:off x="9210675" y="47625"/>
          <a:ext cx="2809875" cy="647699"/>
        </a:xfrm>
        <a:prstGeom prst="leftArrowCallout">
          <a:avLst>
            <a:gd name="adj1" fmla="val 25000"/>
            <a:gd name="adj2" fmla="val 25000"/>
            <a:gd name="adj3" fmla="val 25000"/>
            <a:gd name="adj4" fmla="val 83810"/>
          </a:avLst>
        </a:prstGeom>
        <a:solidFill>
          <a:srgbClr val="FCFEAC"/>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wrap="square" lIns="18288" tIns="0" rIns="0" bIns="0" rtlCol="0" anchor="ctr" upright="1"/>
        <a:lstStyle/>
        <a:p>
          <a:pPr algn="l"/>
          <a:r>
            <a:rPr kumimoji="1" lang="ja-JP" altLang="en-US" sz="1200">
              <a:latin typeface="メイリオ" panose="020B0604030504040204" pitchFamily="50" charset="-128"/>
              <a:ea typeface="メイリオ" panose="020B0604030504040204" pitchFamily="50" charset="-128"/>
            </a:rPr>
            <a:t> 　</a:t>
          </a:r>
          <a:r>
            <a:rPr kumimoji="1" lang="ja-JP" altLang="en-US" sz="1200" b="1">
              <a:solidFill>
                <a:srgbClr val="FF0000"/>
              </a:solidFill>
              <a:latin typeface="メイリオ" panose="020B0604030504040204" pitchFamily="50" charset="-128"/>
              <a:ea typeface="メイリオ" panose="020B0604030504040204" pitchFamily="50" charset="-128"/>
            </a:rPr>
            <a:t>ここに表示させたい人の</a:t>
          </a:r>
          <a:endParaRPr kumimoji="1" lang="en-US" altLang="ja-JP" sz="1200" b="1">
            <a:solidFill>
              <a:srgbClr val="FF0000"/>
            </a:solidFill>
            <a:latin typeface="メイリオ" panose="020B0604030504040204" pitchFamily="50" charset="-128"/>
            <a:ea typeface="メイリオ" panose="020B0604030504040204" pitchFamily="50" charset="-128"/>
          </a:endParaRPr>
        </a:p>
        <a:p>
          <a:pPr algn="l"/>
          <a:r>
            <a:rPr kumimoji="1" lang="ja-JP" altLang="en-US" sz="1200" b="1">
              <a:solidFill>
                <a:srgbClr val="FF0000"/>
              </a:solidFill>
              <a:latin typeface="メイリオ" panose="020B0604030504040204" pitchFamily="50" charset="-128"/>
              <a:ea typeface="メイリオ" panose="020B0604030504040204" pitchFamily="50" charset="-128"/>
            </a:rPr>
            <a:t>　作成番号を入力してください。</a:t>
          </a:r>
          <a:endParaRPr kumimoji="1" lang="en-US" altLang="ja-JP" sz="1200" b="1">
            <a:solidFill>
              <a:srgbClr val="FF0000"/>
            </a:solidFill>
            <a:latin typeface="メイリオ" panose="020B0604030504040204" pitchFamily="50" charset="-128"/>
            <a:ea typeface="メイリオ"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35</xdr:col>
          <xdr:colOff>171951</xdr:colOff>
          <xdr:row>8</xdr:row>
          <xdr:rowOff>91976</xdr:rowOff>
        </xdr:from>
        <xdr:to>
          <xdr:col>41</xdr:col>
          <xdr:colOff>67176</xdr:colOff>
          <xdr:row>20</xdr:row>
          <xdr:rowOff>11264</xdr:rowOff>
        </xdr:to>
        <xdr:pic>
          <xdr:nvPicPr>
            <xdr:cNvPr id="14" name="図 13">
              <a:extLst>
                <a:ext uri="{FF2B5EF4-FFF2-40B4-BE49-F238E27FC236}">
                  <a16:creationId xmlns:a16="http://schemas.microsoft.com/office/drawing/2014/main" id="{27CD0263-BE59-49BE-8C1D-6EE541455943}"/>
                </a:ext>
              </a:extLst>
            </xdr:cNvPr>
            <xdr:cNvPicPr>
              <a:picLocks noChangeAspect="1" noChangeArrowheads="1"/>
              <a:extLst>
                <a:ext uri="{84589F7E-364E-4C9E-8A38-B11213B215E9}">
                  <a14:cameraTool cellRange="データ!$T$7:$X$14" spid="_x0000_s6533"/>
                </a:ext>
              </a:extLst>
            </xdr:cNvPicPr>
          </xdr:nvPicPr>
          <xdr:blipFill>
            <a:blip xmlns:r="http://schemas.openxmlformats.org/officeDocument/2006/relationships" r:embed="rId1"/>
            <a:srcRect/>
            <a:stretch>
              <a:fillRect/>
            </a:stretch>
          </xdr:blipFill>
          <xdr:spPr bwMode="auto">
            <a:xfrm>
              <a:off x="7541293" y="1916765"/>
              <a:ext cx="4828172" cy="2516104"/>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36</xdr:col>
      <xdr:colOff>38100</xdr:colOff>
      <xdr:row>5</xdr:row>
      <xdr:rowOff>47625</xdr:rowOff>
    </xdr:from>
    <xdr:to>
      <xdr:col>37</xdr:col>
      <xdr:colOff>533402</xdr:colOff>
      <xdr:row>7</xdr:row>
      <xdr:rowOff>38101</xdr:rowOff>
    </xdr:to>
    <xdr:sp macro="" textlink="">
      <xdr:nvSpPr>
        <xdr:cNvPr id="11" name="四角形: 角を丸くする 10">
          <a:hlinkClick xmlns:r="http://schemas.openxmlformats.org/officeDocument/2006/relationships" r:id="rId2"/>
          <a:extLst>
            <a:ext uri="{FF2B5EF4-FFF2-40B4-BE49-F238E27FC236}">
              <a16:creationId xmlns:a16="http://schemas.microsoft.com/office/drawing/2014/main" id="{F9120808-C6D2-41F0-8EC7-F8CCB000B1A9}"/>
            </a:ext>
          </a:extLst>
        </xdr:cNvPr>
        <xdr:cNvSpPr/>
      </xdr:nvSpPr>
      <xdr:spPr bwMode="auto">
        <a:xfrm>
          <a:off x="7543800" y="933450"/>
          <a:ext cx="1304927" cy="495301"/>
        </a:xfrm>
        <a:prstGeom prst="roundRect">
          <a:avLst/>
        </a:prstGeom>
        <a:solidFill>
          <a:srgbClr val="FF9933"/>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mn-cs"/>
            </a:rPr>
            <a:t>入力画面へもどる</a:t>
          </a:r>
        </a:p>
      </xdr:txBody>
    </xdr:sp>
    <xdr:clientData/>
  </xdr:twoCellAnchor>
</xdr:wsDr>
</file>

<file path=xl/theme/theme1.xml><?xml version="1.0" encoding="utf-8"?>
<a:theme xmlns:a="http://schemas.openxmlformats.org/drawingml/2006/main" name="Office テーマ">
  <a:themeElements>
    <a:clrScheme name="緑">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I230"/>
  <sheetViews>
    <sheetView tabSelected="1" view="pageBreakPreview" zoomScale="110" zoomScaleNormal="140" zoomScaleSheetLayoutView="110" workbookViewId="0">
      <pane xSplit="2" ySplit="6" topLeftCell="C7" activePane="bottomRight" state="frozen"/>
      <selection activeCell="D41" sqref="D41"/>
      <selection pane="topRight" activeCell="D41" sqref="D41"/>
      <selection pane="bottomLeft" activeCell="D41" sqref="D41"/>
      <selection pane="bottomRight" activeCell="B3" sqref="B3"/>
    </sheetView>
  </sheetViews>
  <sheetFormatPr defaultRowHeight="18.75" x14ac:dyDescent="0.15"/>
  <cols>
    <col min="1" max="1" width="11.625" style="85" customWidth="1"/>
    <col min="2" max="2" width="26.875" style="63" customWidth="1"/>
    <col min="3" max="22" width="22.625" style="63" customWidth="1"/>
    <col min="23" max="61" width="9" style="62"/>
  </cols>
  <sheetData>
    <row r="1" spans="1:22" s="62" customFormat="1" ht="2.25" customHeight="1" x14ac:dyDescent="0.15">
      <c r="A1" s="67"/>
      <c r="B1" s="68"/>
      <c r="C1" s="68"/>
      <c r="D1" s="68"/>
      <c r="E1" s="68"/>
      <c r="F1" s="68"/>
      <c r="G1" s="68"/>
      <c r="H1" s="68"/>
      <c r="I1" s="68"/>
      <c r="J1" s="68"/>
      <c r="K1" s="68"/>
      <c r="L1" s="68"/>
      <c r="M1" s="68"/>
      <c r="N1" s="68"/>
      <c r="O1" s="68"/>
      <c r="P1" s="68"/>
      <c r="Q1" s="68"/>
      <c r="R1" s="68"/>
      <c r="S1" s="68"/>
      <c r="T1" s="68"/>
      <c r="U1" s="68"/>
      <c r="V1" s="68"/>
    </row>
    <row r="2" spans="1:22" ht="17.100000000000001" customHeight="1" x14ac:dyDescent="0.15">
      <c r="A2" s="69" t="s">
        <v>39</v>
      </c>
      <c r="B2" s="70">
        <v>6</v>
      </c>
      <c r="C2" s="71" t="s">
        <v>169</v>
      </c>
      <c r="D2" s="68"/>
      <c r="E2" s="68"/>
      <c r="F2" s="68"/>
      <c r="G2" s="68"/>
      <c r="H2" s="68"/>
      <c r="I2" s="68"/>
      <c r="J2" s="68"/>
      <c r="K2" s="68"/>
      <c r="L2" s="68"/>
      <c r="M2" s="68"/>
      <c r="N2" s="68"/>
      <c r="O2" s="68"/>
      <c r="P2" s="68"/>
      <c r="Q2" s="68"/>
      <c r="R2" s="68"/>
      <c r="S2" s="68"/>
      <c r="T2" s="68"/>
      <c r="U2" s="68"/>
      <c r="V2" s="68"/>
    </row>
    <row r="3" spans="1:22" ht="17.100000000000001" customHeight="1" x14ac:dyDescent="0.15">
      <c r="A3" s="72" t="s">
        <v>82</v>
      </c>
      <c r="B3" s="73"/>
      <c r="C3" s="68"/>
      <c r="D3" s="68"/>
      <c r="E3" s="68"/>
      <c r="F3" s="68"/>
      <c r="G3" s="68"/>
      <c r="H3" s="68"/>
      <c r="I3" s="68"/>
      <c r="J3" s="68"/>
      <c r="K3" s="68"/>
      <c r="L3" s="68"/>
      <c r="M3" s="68"/>
      <c r="N3" s="68"/>
      <c r="O3" s="68"/>
      <c r="P3" s="68"/>
      <c r="Q3" s="68"/>
      <c r="R3" s="68"/>
      <c r="S3" s="68"/>
      <c r="T3" s="68"/>
      <c r="U3" s="68"/>
      <c r="V3" s="68"/>
    </row>
    <row r="4" spans="1:22" s="62" customFormat="1" ht="33.75" customHeight="1" x14ac:dyDescent="0.15">
      <c r="A4" s="67"/>
      <c r="B4" s="68"/>
      <c r="C4" s="68"/>
      <c r="D4" s="68"/>
      <c r="E4" s="68"/>
      <c r="F4" s="68"/>
      <c r="G4" s="68"/>
      <c r="H4" s="68"/>
      <c r="I4" s="68"/>
      <c r="J4" s="68"/>
      <c r="K4" s="68"/>
      <c r="L4" s="68"/>
      <c r="M4" s="68"/>
      <c r="N4" s="68"/>
      <c r="O4" s="68"/>
      <c r="P4" s="68"/>
      <c r="Q4" s="68"/>
      <c r="R4" s="68"/>
      <c r="S4" s="68"/>
      <c r="T4" s="68"/>
      <c r="U4" s="68"/>
      <c r="V4" s="68"/>
    </row>
    <row r="5" spans="1:22" ht="21" customHeight="1" x14ac:dyDescent="0.15">
      <c r="A5" s="139"/>
      <c r="B5" s="74" t="s">
        <v>190</v>
      </c>
      <c r="C5" s="75">
        <v>1</v>
      </c>
      <c r="D5" s="75">
        <v>2</v>
      </c>
      <c r="E5" s="75">
        <v>3</v>
      </c>
      <c r="F5" s="75">
        <v>4</v>
      </c>
      <c r="G5" s="75">
        <v>5</v>
      </c>
      <c r="H5" s="75">
        <v>6</v>
      </c>
      <c r="I5" s="75">
        <v>7</v>
      </c>
      <c r="J5" s="75">
        <v>8</v>
      </c>
      <c r="K5" s="75">
        <v>9</v>
      </c>
      <c r="L5" s="75">
        <v>10</v>
      </c>
      <c r="M5" s="75">
        <v>11</v>
      </c>
      <c r="N5" s="75">
        <v>12</v>
      </c>
      <c r="O5" s="75">
        <v>13</v>
      </c>
      <c r="P5" s="75">
        <v>14</v>
      </c>
      <c r="Q5" s="75">
        <v>15</v>
      </c>
      <c r="R5" s="75">
        <v>16</v>
      </c>
      <c r="S5" s="75">
        <v>17</v>
      </c>
      <c r="T5" s="75">
        <v>18</v>
      </c>
      <c r="U5" s="75">
        <v>19</v>
      </c>
      <c r="V5" s="75">
        <v>20</v>
      </c>
    </row>
    <row r="6" spans="1:22" ht="27.95" customHeight="1" x14ac:dyDescent="0.15">
      <c r="A6" s="140"/>
      <c r="B6" s="176" t="s">
        <v>154</v>
      </c>
      <c r="C6" s="127"/>
      <c r="D6" s="128"/>
      <c r="E6" s="128"/>
      <c r="F6" s="128"/>
      <c r="G6" s="128"/>
      <c r="H6" s="128"/>
      <c r="I6" s="128"/>
      <c r="J6" s="128"/>
      <c r="K6" s="128"/>
      <c r="L6" s="128"/>
      <c r="M6" s="128"/>
      <c r="N6" s="128"/>
      <c r="O6" s="128"/>
      <c r="P6" s="128"/>
      <c r="Q6" s="128"/>
      <c r="R6" s="128"/>
      <c r="S6" s="128"/>
      <c r="T6" s="128"/>
      <c r="U6" s="128"/>
      <c r="V6" s="129"/>
    </row>
    <row r="7" spans="1:22" ht="17.100000000000001" customHeight="1" x14ac:dyDescent="0.15">
      <c r="A7" s="140"/>
      <c r="B7" s="176" t="s">
        <v>200</v>
      </c>
      <c r="C7" s="130"/>
      <c r="D7" s="131"/>
      <c r="E7" s="131"/>
      <c r="F7" s="131"/>
      <c r="G7" s="131"/>
      <c r="H7" s="131"/>
      <c r="I7" s="131"/>
      <c r="J7" s="131"/>
      <c r="K7" s="131"/>
      <c r="L7" s="131"/>
      <c r="M7" s="131"/>
      <c r="N7" s="131"/>
      <c r="O7" s="131"/>
      <c r="P7" s="131"/>
      <c r="Q7" s="131"/>
      <c r="R7" s="131"/>
      <c r="S7" s="131"/>
      <c r="T7" s="131"/>
      <c r="U7" s="131"/>
      <c r="V7" s="132"/>
    </row>
    <row r="8" spans="1:22" ht="18" customHeight="1" x14ac:dyDescent="0.15">
      <c r="A8" s="140"/>
      <c r="B8" s="176" t="s">
        <v>155</v>
      </c>
      <c r="C8" s="130"/>
      <c r="D8" s="131"/>
      <c r="E8" s="131"/>
      <c r="F8" s="131"/>
      <c r="G8" s="131"/>
      <c r="H8" s="131"/>
      <c r="I8" s="131"/>
      <c r="J8" s="131"/>
      <c r="K8" s="131"/>
      <c r="L8" s="131"/>
      <c r="M8" s="131"/>
      <c r="N8" s="131"/>
      <c r="O8" s="131"/>
      <c r="P8" s="131"/>
      <c r="Q8" s="131"/>
      <c r="R8" s="131"/>
      <c r="S8" s="131"/>
      <c r="T8" s="131"/>
      <c r="U8" s="131"/>
      <c r="V8" s="132"/>
    </row>
    <row r="9" spans="1:22" ht="18" customHeight="1" x14ac:dyDescent="0.15">
      <c r="A9" s="140"/>
      <c r="B9" s="176" t="s">
        <v>201</v>
      </c>
      <c r="C9" s="130"/>
      <c r="D9" s="131"/>
      <c r="E9" s="131"/>
      <c r="F9" s="131"/>
      <c r="G9" s="131"/>
      <c r="H9" s="131"/>
      <c r="I9" s="131"/>
      <c r="J9" s="131"/>
      <c r="K9" s="131"/>
      <c r="L9" s="131"/>
      <c r="M9" s="131"/>
      <c r="N9" s="131"/>
      <c r="O9" s="131"/>
      <c r="P9" s="131"/>
      <c r="Q9" s="131"/>
      <c r="R9" s="131"/>
      <c r="S9" s="131"/>
      <c r="T9" s="131"/>
      <c r="U9" s="131"/>
      <c r="V9" s="132"/>
    </row>
    <row r="10" spans="1:22" ht="18" customHeight="1" x14ac:dyDescent="0.15">
      <c r="A10" s="171">
        <v>1</v>
      </c>
      <c r="B10" s="170" t="s">
        <v>156</v>
      </c>
      <c r="C10" s="133"/>
      <c r="D10" s="157"/>
      <c r="E10" s="157"/>
      <c r="F10" s="157"/>
      <c r="G10" s="157"/>
      <c r="H10" s="157"/>
      <c r="I10" s="157"/>
      <c r="J10" s="157"/>
      <c r="K10" s="157"/>
      <c r="L10" s="157"/>
      <c r="M10" s="157"/>
      <c r="N10" s="157"/>
      <c r="O10" s="157"/>
      <c r="P10" s="157"/>
      <c r="Q10" s="157"/>
      <c r="R10" s="157"/>
      <c r="S10" s="157"/>
      <c r="T10" s="157"/>
      <c r="U10" s="157"/>
      <c r="V10" s="157"/>
    </row>
    <row r="11" spans="1:22" ht="54.6" customHeight="1" x14ac:dyDescent="0.15">
      <c r="A11" s="171">
        <v>2</v>
      </c>
      <c r="B11" s="173" t="s">
        <v>251</v>
      </c>
      <c r="C11" s="133"/>
      <c r="D11" s="157"/>
      <c r="E11" s="157"/>
      <c r="F11" s="157"/>
      <c r="G11" s="157"/>
      <c r="H11" s="157"/>
      <c r="I11" s="157"/>
      <c r="J11" s="157"/>
      <c r="K11" s="157"/>
      <c r="L11" s="157"/>
      <c r="M11" s="157"/>
      <c r="N11" s="157"/>
      <c r="O11" s="157"/>
      <c r="P11" s="157"/>
      <c r="Q11" s="157"/>
      <c r="R11" s="157"/>
      <c r="S11" s="157"/>
      <c r="T11" s="157"/>
      <c r="U11" s="157"/>
      <c r="V11" s="157"/>
    </row>
    <row r="12" spans="1:22" ht="33.6" customHeight="1" x14ac:dyDescent="0.15">
      <c r="A12" s="169">
        <v>3</v>
      </c>
      <c r="B12" s="170" t="str">
        <f>A2&amp;B2&amp;"年１２月以降の
・部分休業整理表"</f>
        <v>令和6年１２月以降の
・部分休業整理表</v>
      </c>
      <c r="C12" s="134"/>
      <c r="D12" s="158"/>
      <c r="E12" s="158"/>
      <c r="F12" s="158"/>
      <c r="G12" s="158"/>
      <c r="H12" s="158"/>
      <c r="I12" s="158"/>
      <c r="J12" s="158"/>
      <c r="K12" s="158"/>
      <c r="L12" s="158"/>
      <c r="M12" s="158"/>
      <c r="N12" s="158"/>
      <c r="O12" s="158"/>
      <c r="P12" s="158"/>
      <c r="Q12" s="158"/>
      <c r="R12" s="158"/>
      <c r="S12" s="158"/>
      <c r="T12" s="158"/>
      <c r="U12" s="158"/>
      <c r="V12" s="158"/>
    </row>
    <row r="13" spans="1:22" ht="30" customHeight="1" x14ac:dyDescent="0.15">
      <c r="A13" s="171" t="s">
        <v>248</v>
      </c>
      <c r="B13" s="170" t="str">
        <f>A2&amp;B2&amp;"年１２月以降の
・療養休暇承認簿"</f>
        <v>令和6年１２月以降の
・療養休暇承認簿</v>
      </c>
      <c r="C13" s="133"/>
      <c r="D13" s="157"/>
      <c r="E13" s="157"/>
      <c r="F13" s="157"/>
      <c r="G13" s="157"/>
      <c r="H13" s="157"/>
      <c r="I13" s="157"/>
      <c r="J13" s="157"/>
      <c r="K13" s="157"/>
      <c r="L13" s="157"/>
      <c r="M13" s="157"/>
      <c r="N13" s="157"/>
      <c r="O13" s="157"/>
      <c r="P13" s="157"/>
      <c r="Q13" s="157"/>
      <c r="R13" s="157"/>
      <c r="S13" s="157"/>
      <c r="T13" s="157"/>
      <c r="U13" s="157"/>
      <c r="V13" s="157"/>
    </row>
    <row r="14" spans="1:22" ht="30" customHeight="1" x14ac:dyDescent="0.15">
      <c r="A14" s="171" t="s">
        <v>249</v>
      </c>
      <c r="B14" s="170" t="str">
        <f>A2&amp;B2&amp;"年１２月以降の
・介護休暇の承認簿等"</f>
        <v>令和6年１２月以降の
・介護休暇の承認簿等</v>
      </c>
      <c r="C14" s="133"/>
      <c r="D14" s="157"/>
      <c r="E14" s="157"/>
      <c r="F14" s="157"/>
      <c r="G14" s="157"/>
      <c r="H14" s="157"/>
      <c r="I14" s="157"/>
      <c r="J14" s="157"/>
      <c r="K14" s="157"/>
      <c r="L14" s="157"/>
      <c r="M14" s="157"/>
      <c r="N14" s="157"/>
      <c r="O14" s="157"/>
      <c r="P14" s="157"/>
      <c r="Q14" s="157"/>
      <c r="R14" s="157"/>
      <c r="S14" s="157"/>
      <c r="T14" s="157"/>
      <c r="U14" s="157"/>
      <c r="V14" s="157"/>
    </row>
    <row r="15" spans="1:22" ht="30" customHeight="1" x14ac:dyDescent="0.15">
      <c r="A15" s="171" t="s">
        <v>250</v>
      </c>
      <c r="B15" s="170" t="str">
        <f>A2&amp;B2&amp;"年１２月以降の
・介護時間の承認簿等"</f>
        <v>令和6年１２月以降の
・介護時間の承認簿等</v>
      </c>
      <c r="C15" s="133"/>
      <c r="D15" s="157"/>
      <c r="E15" s="157"/>
      <c r="F15" s="157"/>
      <c r="G15" s="157"/>
      <c r="H15" s="157"/>
      <c r="I15" s="157"/>
      <c r="J15" s="157"/>
      <c r="K15" s="157"/>
      <c r="L15" s="157"/>
      <c r="M15" s="157"/>
      <c r="N15" s="157"/>
      <c r="O15" s="157"/>
      <c r="P15" s="157"/>
      <c r="Q15" s="157"/>
      <c r="R15" s="157"/>
      <c r="S15" s="157"/>
      <c r="T15" s="157"/>
      <c r="U15" s="157"/>
      <c r="V15" s="157"/>
    </row>
    <row r="16" spans="1:22" ht="18" customHeight="1" x14ac:dyDescent="0.15">
      <c r="A16" s="172" t="s">
        <v>162</v>
      </c>
      <c r="B16" s="170" t="s">
        <v>158</v>
      </c>
      <c r="C16" s="134"/>
      <c r="D16" s="158"/>
      <c r="E16" s="158"/>
      <c r="F16" s="158"/>
      <c r="G16" s="158"/>
      <c r="H16" s="158"/>
      <c r="I16" s="158"/>
      <c r="J16" s="158"/>
      <c r="K16" s="158"/>
      <c r="L16" s="158"/>
      <c r="M16" s="158"/>
      <c r="N16" s="158"/>
      <c r="O16" s="158"/>
      <c r="P16" s="158"/>
      <c r="Q16" s="158"/>
      <c r="R16" s="158"/>
      <c r="S16" s="158"/>
      <c r="T16" s="158"/>
      <c r="U16" s="158"/>
      <c r="V16" s="158"/>
    </row>
    <row r="17" spans="1:22" ht="18" customHeight="1" x14ac:dyDescent="0.15">
      <c r="A17" s="172" t="s">
        <v>163</v>
      </c>
      <c r="B17" s="170" t="s">
        <v>159</v>
      </c>
      <c r="C17" s="134"/>
      <c r="D17" s="158"/>
      <c r="E17" s="158"/>
      <c r="F17" s="158"/>
      <c r="G17" s="158"/>
      <c r="H17" s="158"/>
      <c r="I17" s="158"/>
      <c r="J17" s="158"/>
      <c r="K17" s="158"/>
      <c r="L17" s="158"/>
      <c r="M17" s="158"/>
      <c r="N17" s="158"/>
      <c r="O17" s="158"/>
      <c r="P17" s="158"/>
      <c r="Q17" s="158"/>
      <c r="R17" s="158"/>
      <c r="S17" s="158"/>
      <c r="T17" s="158"/>
      <c r="U17" s="158"/>
      <c r="V17" s="158"/>
    </row>
    <row r="18" spans="1:22" ht="18" customHeight="1" x14ac:dyDescent="0.15">
      <c r="A18" s="172" t="s">
        <v>242</v>
      </c>
      <c r="B18" s="173" t="s">
        <v>160</v>
      </c>
      <c r="C18" s="134"/>
      <c r="D18" s="158"/>
      <c r="E18" s="158"/>
      <c r="F18" s="158"/>
      <c r="G18" s="158"/>
      <c r="H18" s="158"/>
      <c r="I18" s="158"/>
      <c r="J18" s="158"/>
      <c r="K18" s="158"/>
      <c r="L18" s="158"/>
      <c r="M18" s="158"/>
      <c r="N18" s="158"/>
      <c r="O18" s="158"/>
      <c r="P18" s="158"/>
      <c r="Q18" s="158"/>
      <c r="R18" s="158"/>
      <c r="S18" s="158"/>
      <c r="T18" s="158"/>
      <c r="U18" s="158"/>
      <c r="V18" s="158"/>
    </row>
    <row r="19" spans="1:22" ht="18" customHeight="1" x14ac:dyDescent="0.15">
      <c r="A19" s="172" t="s">
        <v>243</v>
      </c>
      <c r="B19" s="170" t="s">
        <v>164</v>
      </c>
      <c r="C19" s="135"/>
      <c r="D19" s="159"/>
      <c r="E19" s="159"/>
      <c r="F19" s="159"/>
      <c r="G19" s="159"/>
      <c r="H19" s="159"/>
      <c r="I19" s="159"/>
      <c r="J19" s="159"/>
      <c r="K19" s="159"/>
      <c r="L19" s="159"/>
      <c r="M19" s="159"/>
      <c r="N19" s="159"/>
      <c r="O19" s="159"/>
      <c r="P19" s="159"/>
      <c r="Q19" s="159"/>
      <c r="R19" s="159"/>
      <c r="S19" s="159"/>
      <c r="T19" s="159"/>
      <c r="U19" s="159"/>
      <c r="V19" s="159"/>
    </row>
    <row r="20" spans="1:22" ht="18" customHeight="1" x14ac:dyDescent="0.15">
      <c r="A20" s="172" t="s">
        <v>244</v>
      </c>
      <c r="B20" s="170" t="s">
        <v>165</v>
      </c>
      <c r="C20" s="135"/>
      <c r="D20" s="159"/>
      <c r="E20" s="159"/>
      <c r="F20" s="159"/>
      <c r="G20" s="159"/>
      <c r="H20" s="159"/>
      <c r="I20" s="159"/>
      <c r="J20" s="159"/>
      <c r="K20" s="159"/>
      <c r="L20" s="159"/>
      <c r="M20" s="159"/>
      <c r="N20" s="159"/>
      <c r="O20" s="159"/>
      <c r="P20" s="159"/>
      <c r="Q20" s="159"/>
      <c r="R20" s="159"/>
      <c r="S20" s="159"/>
      <c r="T20" s="159"/>
      <c r="U20" s="159"/>
      <c r="V20" s="159"/>
    </row>
    <row r="21" spans="1:22" ht="36" customHeight="1" x14ac:dyDescent="0.15">
      <c r="A21" s="174">
        <v>7</v>
      </c>
      <c r="B21" s="170" t="s">
        <v>256</v>
      </c>
      <c r="C21" s="133"/>
      <c r="D21" s="157"/>
      <c r="E21" s="157"/>
      <c r="F21" s="157"/>
      <c r="G21" s="157"/>
      <c r="H21" s="157"/>
      <c r="I21" s="157"/>
      <c r="J21" s="157"/>
      <c r="K21" s="157"/>
      <c r="L21" s="157"/>
      <c r="M21" s="157"/>
      <c r="N21" s="157"/>
      <c r="O21" s="157"/>
      <c r="P21" s="157"/>
      <c r="Q21" s="157"/>
      <c r="R21" s="157"/>
      <c r="S21" s="157"/>
      <c r="T21" s="157"/>
      <c r="U21" s="157"/>
      <c r="V21" s="157"/>
    </row>
    <row r="22" spans="1:22" ht="18" customHeight="1" x14ac:dyDescent="0.15">
      <c r="A22" s="174">
        <v>8</v>
      </c>
      <c r="B22" s="170" t="s">
        <v>166</v>
      </c>
      <c r="C22" s="133"/>
      <c r="D22" s="157"/>
      <c r="E22" s="157"/>
      <c r="F22" s="157"/>
      <c r="G22" s="157"/>
      <c r="H22" s="157"/>
      <c r="I22" s="157"/>
      <c r="J22" s="157"/>
      <c r="K22" s="157"/>
      <c r="L22" s="157"/>
      <c r="M22" s="157"/>
      <c r="N22" s="157"/>
      <c r="O22" s="157"/>
      <c r="P22" s="157"/>
      <c r="Q22" s="157"/>
      <c r="R22" s="157"/>
      <c r="S22" s="157"/>
      <c r="T22" s="157"/>
      <c r="U22" s="157"/>
      <c r="V22" s="157"/>
    </row>
    <row r="23" spans="1:22" ht="18" customHeight="1" x14ac:dyDescent="0.15">
      <c r="A23" s="174">
        <v>9</v>
      </c>
      <c r="B23" s="170" t="s">
        <v>167</v>
      </c>
      <c r="C23" s="133"/>
      <c r="D23" s="157"/>
      <c r="E23" s="157"/>
      <c r="F23" s="157"/>
      <c r="G23" s="157"/>
      <c r="H23" s="157"/>
      <c r="I23" s="157"/>
      <c r="J23" s="157"/>
      <c r="K23" s="157"/>
      <c r="L23" s="157"/>
      <c r="M23" s="157"/>
      <c r="N23" s="157"/>
      <c r="O23" s="157"/>
      <c r="P23" s="157"/>
      <c r="Q23" s="157"/>
      <c r="R23" s="157"/>
      <c r="S23" s="157"/>
      <c r="T23" s="157"/>
      <c r="U23" s="157"/>
      <c r="V23" s="157"/>
    </row>
    <row r="24" spans="1:22" ht="18" customHeight="1" x14ac:dyDescent="0.15">
      <c r="A24" s="174">
        <v>10</v>
      </c>
      <c r="B24" s="170" t="s">
        <v>168</v>
      </c>
      <c r="C24" s="133"/>
      <c r="D24" s="157"/>
      <c r="E24" s="157"/>
      <c r="F24" s="157"/>
      <c r="G24" s="157"/>
      <c r="H24" s="157"/>
      <c r="I24" s="157"/>
      <c r="J24" s="157"/>
      <c r="K24" s="157"/>
      <c r="L24" s="157"/>
      <c r="M24" s="157"/>
      <c r="N24" s="157"/>
      <c r="O24" s="157"/>
      <c r="P24" s="157"/>
      <c r="Q24" s="157"/>
      <c r="R24" s="157"/>
      <c r="S24" s="157"/>
      <c r="T24" s="157"/>
      <c r="U24" s="157"/>
      <c r="V24" s="157"/>
    </row>
    <row r="25" spans="1:22" ht="45" customHeight="1" x14ac:dyDescent="0.15">
      <c r="A25" s="174">
        <v>11</v>
      </c>
      <c r="B25" s="259" t="str">
        <f>$A$2&amp;$B$2+1&amp;"年分扶養控除等申告書
(簡易な申告の場合は前回全記載以降の
申告書の写しを全て添付する)"</f>
        <v>令和7年分扶養控除等申告書
(簡易な申告の場合は前回全記載以降の
申告書の写しを全て添付する)</v>
      </c>
      <c r="C25" s="133"/>
      <c r="D25" s="157"/>
      <c r="E25" s="157"/>
      <c r="F25" s="157"/>
      <c r="G25" s="157"/>
      <c r="H25" s="157"/>
      <c r="I25" s="157"/>
      <c r="J25" s="157"/>
      <c r="K25" s="157"/>
      <c r="L25" s="157"/>
      <c r="M25" s="157"/>
      <c r="N25" s="157"/>
      <c r="O25" s="157"/>
      <c r="P25" s="157"/>
      <c r="Q25" s="157"/>
      <c r="R25" s="157"/>
      <c r="S25" s="157"/>
      <c r="T25" s="157"/>
      <c r="U25" s="157"/>
      <c r="V25" s="157"/>
    </row>
    <row r="26" spans="1:22" ht="18" customHeight="1" x14ac:dyDescent="0.15">
      <c r="A26" s="174">
        <v>12</v>
      </c>
      <c r="B26" s="170" t="str">
        <f>$A$2&amp;$B$2&amp;"年分保険料控除申告書"</f>
        <v>令和6年分保険料控除申告書</v>
      </c>
      <c r="C26" s="133"/>
      <c r="D26" s="157"/>
      <c r="E26" s="157"/>
      <c r="F26" s="157"/>
      <c r="G26" s="157"/>
      <c r="H26" s="157"/>
      <c r="I26" s="157"/>
      <c r="J26" s="157"/>
      <c r="K26" s="157"/>
      <c r="L26" s="157"/>
      <c r="M26" s="157"/>
      <c r="N26" s="157"/>
      <c r="O26" s="157"/>
      <c r="P26" s="157"/>
      <c r="Q26" s="157"/>
      <c r="R26" s="157"/>
      <c r="S26" s="157"/>
      <c r="T26" s="157"/>
      <c r="U26" s="157"/>
      <c r="V26" s="157"/>
    </row>
    <row r="27" spans="1:22" ht="36" customHeight="1" x14ac:dyDescent="0.15">
      <c r="A27" s="174">
        <v>13</v>
      </c>
      <c r="B27" s="175" t="str">
        <f>$A$2&amp;$B$2&amp;"年分基礎控除・配偶者控除・所得金額調整控除申告書"</f>
        <v>令和6年分基礎控除・配偶者控除・所得金額調整控除申告書</v>
      </c>
      <c r="C27" s="133"/>
      <c r="D27" s="157"/>
      <c r="E27" s="157"/>
      <c r="F27" s="157"/>
      <c r="G27" s="157"/>
      <c r="H27" s="157"/>
      <c r="I27" s="157"/>
      <c r="J27" s="157"/>
      <c r="K27" s="157"/>
      <c r="L27" s="157"/>
      <c r="M27" s="157"/>
      <c r="N27" s="157"/>
      <c r="O27" s="157"/>
      <c r="P27" s="157"/>
      <c r="Q27" s="157"/>
      <c r="R27" s="157"/>
      <c r="S27" s="157"/>
      <c r="T27" s="157"/>
      <c r="U27" s="157"/>
      <c r="V27" s="157"/>
    </row>
    <row r="28" spans="1:22" ht="18" customHeight="1" x14ac:dyDescent="0.15">
      <c r="A28" s="174">
        <v>14</v>
      </c>
      <c r="B28" s="170" t="s">
        <v>170</v>
      </c>
      <c r="C28" s="133"/>
      <c r="D28" s="157"/>
      <c r="E28" s="157"/>
      <c r="F28" s="157"/>
      <c r="G28" s="157"/>
      <c r="H28" s="157"/>
      <c r="I28" s="157"/>
      <c r="J28" s="157"/>
      <c r="K28" s="157"/>
      <c r="L28" s="157"/>
      <c r="M28" s="157"/>
      <c r="N28" s="157"/>
      <c r="O28" s="157"/>
      <c r="P28" s="157"/>
      <c r="Q28" s="157"/>
      <c r="R28" s="157"/>
      <c r="S28" s="157"/>
      <c r="T28" s="157"/>
      <c r="U28" s="157"/>
      <c r="V28" s="157"/>
    </row>
    <row r="29" spans="1:22" ht="36" customHeight="1" x14ac:dyDescent="0.15">
      <c r="A29" s="174">
        <v>15</v>
      </c>
      <c r="B29" s="170" t="s">
        <v>211</v>
      </c>
      <c r="C29" s="133"/>
      <c r="D29" s="157"/>
      <c r="E29" s="157"/>
      <c r="F29" s="157"/>
      <c r="G29" s="157"/>
      <c r="H29" s="157"/>
      <c r="I29" s="157"/>
      <c r="J29" s="157"/>
      <c r="K29" s="157"/>
      <c r="L29" s="157"/>
      <c r="M29" s="157"/>
      <c r="N29" s="157"/>
      <c r="O29" s="157"/>
      <c r="P29" s="157"/>
      <c r="Q29" s="157"/>
      <c r="R29" s="157"/>
      <c r="S29" s="157"/>
      <c r="T29" s="157"/>
      <c r="U29" s="157"/>
      <c r="V29" s="157"/>
    </row>
    <row r="30" spans="1:22" ht="18" customHeight="1" x14ac:dyDescent="0.15">
      <c r="A30" s="174">
        <v>16</v>
      </c>
      <c r="B30" s="170" t="s">
        <v>5</v>
      </c>
      <c r="C30" s="133"/>
      <c r="D30" s="157"/>
      <c r="E30" s="157"/>
      <c r="F30" s="157"/>
      <c r="G30" s="157"/>
      <c r="H30" s="157"/>
      <c r="I30" s="157"/>
      <c r="J30" s="157"/>
      <c r="K30" s="157"/>
      <c r="L30" s="157"/>
      <c r="M30" s="157"/>
      <c r="N30" s="157"/>
      <c r="O30" s="157"/>
      <c r="P30" s="157"/>
      <c r="Q30" s="157"/>
      <c r="R30" s="157"/>
      <c r="S30" s="157"/>
      <c r="T30" s="157"/>
      <c r="U30" s="157"/>
      <c r="V30" s="157"/>
    </row>
    <row r="31" spans="1:22" ht="18" customHeight="1" x14ac:dyDescent="0.15">
      <c r="A31" s="174">
        <v>17</v>
      </c>
      <c r="B31" s="170" t="s">
        <v>52</v>
      </c>
      <c r="C31" s="133"/>
      <c r="D31" s="157"/>
      <c r="E31" s="157"/>
      <c r="F31" s="157"/>
      <c r="G31" s="157"/>
      <c r="H31" s="157"/>
      <c r="I31" s="157"/>
      <c r="J31" s="157"/>
      <c r="K31" s="157"/>
      <c r="L31" s="157"/>
      <c r="M31" s="157"/>
      <c r="N31" s="157"/>
      <c r="O31" s="157"/>
      <c r="P31" s="157"/>
      <c r="Q31" s="157"/>
      <c r="R31" s="157"/>
      <c r="S31" s="157"/>
      <c r="T31" s="157"/>
      <c r="U31" s="157"/>
      <c r="V31" s="157"/>
    </row>
    <row r="32" spans="1:22" ht="36" customHeight="1" x14ac:dyDescent="0.15">
      <c r="A32" s="174">
        <v>18</v>
      </c>
      <c r="B32" s="170" t="s">
        <v>60</v>
      </c>
      <c r="C32" s="133"/>
      <c r="D32" s="157"/>
      <c r="E32" s="157"/>
      <c r="F32" s="157"/>
      <c r="G32" s="157"/>
      <c r="H32" s="157"/>
      <c r="I32" s="157"/>
      <c r="J32" s="157"/>
      <c r="K32" s="157"/>
      <c r="L32" s="157"/>
      <c r="M32" s="157"/>
      <c r="N32" s="157"/>
      <c r="O32" s="157"/>
      <c r="P32" s="157"/>
      <c r="Q32" s="157"/>
      <c r="R32" s="157"/>
      <c r="S32" s="157"/>
      <c r="T32" s="157"/>
      <c r="U32" s="157"/>
      <c r="V32" s="157"/>
    </row>
    <row r="33" spans="1:22" ht="18" customHeight="1" x14ac:dyDescent="0.15">
      <c r="A33" s="174">
        <v>19</v>
      </c>
      <c r="B33" s="170" t="s">
        <v>213</v>
      </c>
      <c r="C33" s="133"/>
      <c r="D33" s="157"/>
      <c r="E33" s="157"/>
      <c r="F33" s="157"/>
      <c r="G33" s="157"/>
      <c r="H33" s="157"/>
      <c r="I33" s="157"/>
      <c r="J33" s="157"/>
      <c r="K33" s="157"/>
      <c r="L33" s="157"/>
      <c r="M33" s="157"/>
      <c r="N33" s="157"/>
      <c r="O33" s="157"/>
      <c r="P33" s="157"/>
      <c r="Q33" s="157"/>
      <c r="R33" s="157"/>
      <c r="S33" s="157"/>
      <c r="T33" s="157"/>
      <c r="U33" s="157"/>
      <c r="V33" s="157"/>
    </row>
    <row r="34" spans="1:22" ht="54" customHeight="1" x14ac:dyDescent="0.15">
      <c r="A34" s="174">
        <v>20</v>
      </c>
      <c r="B34" s="173" t="s">
        <v>198</v>
      </c>
      <c r="C34" s="133"/>
      <c r="D34" s="157"/>
      <c r="E34" s="157"/>
      <c r="F34" s="157"/>
      <c r="G34" s="157"/>
      <c r="H34" s="157"/>
      <c r="I34" s="157"/>
      <c r="J34" s="157"/>
      <c r="K34" s="157"/>
      <c r="L34" s="157"/>
      <c r="M34" s="157"/>
      <c r="N34" s="157"/>
      <c r="O34" s="157"/>
      <c r="P34" s="157"/>
      <c r="Q34" s="157"/>
      <c r="R34" s="157"/>
      <c r="S34" s="157"/>
      <c r="T34" s="157"/>
      <c r="U34" s="157"/>
      <c r="V34" s="157"/>
    </row>
    <row r="35" spans="1:22" ht="18" customHeight="1" x14ac:dyDescent="0.15">
      <c r="A35" s="174">
        <v>21</v>
      </c>
      <c r="B35" s="170" t="s">
        <v>3</v>
      </c>
      <c r="C35" s="133"/>
      <c r="D35" s="157"/>
      <c r="E35" s="157"/>
      <c r="F35" s="157"/>
      <c r="G35" s="157"/>
      <c r="H35" s="157"/>
      <c r="I35" s="157"/>
      <c r="J35" s="157"/>
      <c r="K35" s="157"/>
      <c r="L35" s="157"/>
      <c r="M35" s="157"/>
      <c r="N35" s="157"/>
      <c r="O35" s="157"/>
      <c r="P35" s="157"/>
      <c r="Q35" s="157"/>
      <c r="R35" s="157"/>
      <c r="S35" s="157"/>
      <c r="T35" s="157"/>
      <c r="U35" s="157"/>
      <c r="V35" s="157"/>
    </row>
    <row r="36" spans="1:22" ht="36" customHeight="1" x14ac:dyDescent="0.15">
      <c r="A36" s="174">
        <v>22</v>
      </c>
      <c r="B36" s="173" t="s">
        <v>199</v>
      </c>
      <c r="C36" s="133"/>
      <c r="D36" s="157"/>
      <c r="E36" s="157"/>
      <c r="F36" s="157"/>
      <c r="G36" s="157"/>
      <c r="H36" s="157"/>
      <c r="I36" s="157"/>
      <c r="J36" s="157"/>
      <c r="K36" s="157"/>
      <c r="L36" s="157"/>
      <c r="M36" s="157"/>
      <c r="N36" s="157"/>
      <c r="O36" s="157"/>
      <c r="P36" s="157"/>
      <c r="Q36" s="157"/>
      <c r="R36" s="157"/>
      <c r="S36" s="157"/>
      <c r="T36" s="157"/>
      <c r="U36" s="157"/>
      <c r="V36" s="157"/>
    </row>
    <row r="37" spans="1:22" ht="24.6" customHeight="1" x14ac:dyDescent="0.15">
      <c r="A37" s="262" t="s">
        <v>171</v>
      </c>
      <c r="B37" s="173" t="str">
        <f>$A$2&amp;$B$2&amp;"年度分　年次有給休暇処理簿"</f>
        <v>令和6年度分　年次有給休暇処理簿</v>
      </c>
      <c r="C37" s="136"/>
      <c r="D37" s="160"/>
      <c r="E37" s="160"/>
      <c r="F37" s="160"/>
      <c r="G37" s="160"/>
      <c r="H37" s="160"/>
      <c r="I37" s="160"/>
      <c r="J37" s="160"/>
      <c r="K37" s="160"/>
      <c r="L37" s="160"/>
      <c r="M37" s="160"/>
      <c r="N37" s="160"/>
      <c r="O37" s="160"/>
      <c r="P37" s="160"/>
      <c r="Q37" s="160"/>
      <c r="R37" s="160"/>
      <c r="S37" s="160"/>
      <c r="T37" s="160"/>
      <c r="U37" s="160"/>
      <c r="V37" s="160"/>
    </row>
    <row r="38" spans="1:22" ht="73.900000000000006" customHeight="1" x14ac:dyDescent="0.15">
      <c r="A38" s="263"/>
      <c r="B38" s="173" t="s">
        <v>253</v>
      </c>
      <c r="C38" s="136"/>
      <c r="D38" s="160"/>
      <c r="E38" s="160"/>
      <c r="F38" s="160"/>
      <c r="G38" s="160"/>
      <c r="H38" s="160"/>
      <c r="I38" s="160"/>
      <c r="J38" s="160"/>
      <c r="K38" s="160"/>
      <c r="L38" s="160"/>
      <c r="M38" s="160"/>
      <c r="N38" s="160"/>
      <c r="O38" s="160"/>
      <c r="P38" s="160"/>
      <c r="Q38" s="160"/>
      <c r="R38" s="160"/>
      <c r="S38" s="160"/>
      <c r="T38" s="160"/>
      <c r="U38" s="160"/>
      <c r="V38" s="160"/>
    </row>
    <row r="39" spans="1:22" ht="24.6" customHeight="1" x14ac:dyDescent="0.15">
      <c r="A39" s="264"/>
      <c r="B39" s="173" t="str">
        <f>$A$2&amp;$B$2&amp;"年度分年間勤務予定表"</f>
        <v>令和6年度分年間勤務予定表</v>
      </c>
      <c r="C39" s="136"/>
      <c r="D39" s="160"/>
      <c r="E39" s="160"/>
      <c r="F39" s="160"/>
      <c r="G39" s="160"/>
      <c r="H39" s="160"/>
      <c r="I39" s="160"/>
      <c r="J39" s="160"/>
      <c r="K39" s="160"/>
      <c r="L39" s="160"/>
      <c r="M39" s="160"/>
      <c r="N39" s="160"/>
      <c r="O39" s="160"/>
      <c r="P39" s="160"/>
      <c r="Q39" s="160"/>
      <c r="R39" s="160"/>
      <c r="S39" s="160"/>
      <c r="T39" s="160"/>
      <c r="U39" s="160"/>
      <c r="V39" s="160"/>
    </row>
    <row r="40" spans="1:22" ht="18" customHeight="1" x14ac:dyDescent="0.15">
      <c r="A40" s="260" t="s">
        <v>255</v>
      </c>
      <c r="B40" s="261"/>
      <c r="C40" s="133"/>
      <c r="D40" s="157"/>
      <c r="E40" s="157"/>
      <c r="F40" s="157"/>
      <c r="G40" s="157"/>
      <c r="H40" s="157"/>
      <c r="I40" s="157"/>
      <c r="J40" s="157"/>
      <c r="K40" s="157"/>
      <c r="L40" s="157"/>
      <c r="M40" s="157"/>
      <c r="N40" s="157"/>
      <c r="O40" s="157"/>
      <c r="P40" s="157"/>
      <c r="Q40" s="157"/>
      <c r="R40" s="157"/>
      <c r="S40" s="157"/>
      <c r="T40" s="157"/>
      <c r="U40" s="157"/>
      <c r="V40" s="157"/>
    </row>
    <row r="41" spans="1:22" ht="20.45" customHeight="1" x14ac:dyDescent="0.15">
      <c r="A41" s="269" t="str">
        <f>A2&amp;B2+1&amp;"年６月の期末勤勉手当の支給率が１００％でない"</f>
        <v>令和7年６月の期末勤勉手当の支給率が１００％でない</v>
      </c>
      <c r="B41" s="270"/>
      <c r="C41" s="151"/>
      <c r="D41" s="161"/>
      <c r="E41" s="161"/>
      <c r="F41" s="161"/>
      <c r="G41" s="161"/>
      <c r="H41" s="161"/>
      <c r="I41" s="161"/>
      <c r="J41" s="161"/>
      <c r="K41" s="161"/>
      <c r="L41" s="161"/>
      <c r="M41" s="161"/>
      <c r="N41" s="161"/>
      <c r="O41" s="161"/>
      <c r="P41" s="161"/>
      <c r="Q41" s="161"/>
      <c r="R41" s="161"/>
      <c r="S41" s="161"/>
      <c r="T41" s="161"/>
      <c r="U41" s="161"/>
      <c r="V41" s="161"/>
    </row>
    <row r="42" spans="1:22" ht="28.15" customHeight="1" x14ac:dyDescent="0.15">
      <c r="A42" s="271" t="str">
        <f>A2&amp;B2&amp;"年１２月２日以降休業・休職・休暇等で１日も勤務実績がない"</f>
        <v>令和6年１２月２日以降休業・休職・休暇等で１日も勤務実績がない</v>
      </c>
      <c r="B42" s="272"/>
      <c r="C42" s="151"/>
      <c r="D42" s="161"/>
      <c r="E42" s="161"/>
      <c r="F42" s="161"/>
      <c r="G42" s="161"/>
      <c r="H42" s="161"/>
      <c r="I42" s="161"/>
      <c r="J42" s="161"/>
      <c r="K42" s="161"/>
      <c r="L42" s="161"/>
      <c r="M42" s="161"/>
      <c r="N42" s="161"/>
      <c r="O42" s="161"/>
      <c r="P42" s="161"/>
      <c r="Q42" s="161"/>
      <c r="R42" s="161"/>
      <c r="S42" s="161"/>
      <c r="T42" s="161"/>
      <c r="U42" s="161"/>
      <c r="V42" s="161"/>
    </row>
    <row r="43" spans="1:22" ht="28.9" customHeight="1" x14ac:dyDescent="0.15">
      <c r="A43" s="273" t="str">
        <f>A2&amp;B2&amp;"年度は休業・休職・休暇等で１日も勤務実績がない"</f>
        <v>令和6年度は休業・休職・休暇等で１日も勤務実績がない</v>
      </c>
      <c r="B43" s="274"/>
      <c r="C43" s="151"/>
      <c r="D43" s="161"/>
      <c r="E43" s="161"/>
      <c r="F43" s="161"/>
      <c r="G43" s="161"/>
      <c r="H43" s="161"/>
      <c r="I43" s="161"/>
      <c r="J43" s="161"/>
      <c r="K43" s="161"/>
      <c r="L43" s="161"/>
      <c r="M43" s="161"/>
      <c r="N43" s="161"/>
      <c r="O43" s="161"/>
      <c r="P43" s="161"/>
      <c r="Q43" s="161"/>
      <c r="R43" s="161"/>
      <c r="S43" s="161"/>
      <c r="T43" s="161"/>
      <c r="U43" s="161"/>
      <c r="V43" s="161"/>
    </row>
    <row r="44" spans="1:22" ht="18" customHeight="1" x14ac:dyDescent="0.15">
      <c r="A44" s="268" t="s">
        <v>202</v>
      </c>
      <c r="B44" s="170" t="s">
        <v>173</v>
      </c>
      <c r="C44" s="137"/>
      <c r="D44" s="162"/>
      <c r="E44" s="162"/>
      <c r="F44" s="162"/>
      <c r="G44" s="162"/>
      <c r="H44" s="162"/>
      <c r="I44" s="162"/>
      <c r="J44" s="162"/>
      <c r="K44" s="162"/>
      <c r="L44" s="162"/>
      <c r="M44" s="162"/>
      <c r="N44" s="162"/>
      <c r="O44" s="162"/>
      <c r="P44" s="162"/>
      <c r="Q44" s="162"/>
      <c r="R44" s="162"/>
      <c r="S44" s="162"/>
      <c r="T44" s="162"/>
      <c r="U44" s="162"/>
      <c r="V44" s="162"/>
    </row>
    <row r="45" spans="1:22" ht="18" customHeight="1" x14ac:dyDescent="0.15">
      <c r="A45" s="268"/>
      <c r="B45" s="170" t="s">
        <v>175</v>
      </c>
      <c r="C45" s="137"/>
      <c r="D45" s="162"/>
      <c r="E45" s="162"/>
      <c r="F45" s="162"/>
      <c r="G45" s="162"/>
      <c r="H45" s="162"/>
      <c r="I45" s="162"/>
      <c r="J45" s="162"/>
      <c r="K45" s="162"/>
      <c r="L45" s="162"/>
      <c r="M45" s="162"/>
      <c r="N45" s="162"/>
      <c r="O45" s="162"/>
      <c r="P45" s="162"/>
      <c r="Q45" s="162"/>
      <c r="R45" s="162"/>
      <c r="S45" s="162"/>
      <c r="T45" s="162"/>
      <c r="U45" s="162"/>
      <c r="V45" s="162"/>
    </row>
    <row r="46" spans="1:22" ht="18" customHeight="1" x14ac:dyDescent="0.15">
      <c r="A46" s="268"/>
      <c r="B46" s="170" t="s">
        <v>174</v>
      </c>
      <c r="C46" s="137"/>
      <c r="D46" s="162"/>
      <c r="E46" s="162"/>
      <c r="F46" s="162"/>
      <c r="G46" s="162"/>
      <c r="H46" s="162"/>
      <c r="I46" s="162"/>
      <c r="J46" s="162"/>
      <c r="K46" s="162"/>
      <c r="L46" s="162"/>
      <c r="M46" s="162"/>
      <c r="N46" s="162"/>
      <c r="O46" s="162"/>
      <c r="P46" s="162"/>
      <c r="Q46" s="162"/>
      <c r="R46" s="162"/>
      <c r="S46" s="162"/>
      <c r="T46" s="162"/>
      <c r="U46" s="162"/>
      <c r="V46" s="162"/>
    </row>
    <row r="47" spans="1:22" ht="18" customHeight="1" x14ac:dyDescent="0.15">
      <c r="A47" s="268" t="s">
        <v>176</v>
      </c>
      <c r="B47" s="170" t="s">
        <v>27</v>
      </c>
      <c r="C47" s="138"/>
      <c r="D47" s="163"/>
      <c r="E47" s="163"/>
      <c r="F47" s="163"/>
      <c r="G47" s="163"/>
      <c r="H47" s="163"/>
      <c r="I47" s="163"/>
      <c r="J47" s="163"/>
      <c r="K47" s="163"/>
      <c r="L47" s="163"/>
      <c r="M47" s="163"/>
      <c r="N47" s="163"/>
      <c r="O47" s="163"/>
      <c r="P47" s="163"/>
      <c r="Q47" s="163"/>
      <c r="R47" s="163"/>
      <c r="S47" s="163"/>
      <c r="T47" s="163"/>
      <c r="U47" s="163"/>
      <c r="V47" s="163"/>
    </row>
    <row r="48" spans="1:22" ht="18" customHeight="1" x14ac:dyDescent="0.15">
      <c r="A48" s="268"/>
      <c r="B48" s="170" t="s">
        <v>177</v>
      </c>
      <c r="C48" s="138"/>
      <c r="D48" s="163"/>
      <c r="E48" s="163"/>
      <c r="F48" s="163"/>
      <c r="G48" s="163"/>
      <c r="H48" s="163"/>
      <c r="I48" s="163"/>
      <c r="J48" s="163"/>
      <c r="K48" s="163"/>
      <c r="L48" s="163"/>
      <c r="M48" s="163"/>
      <c r="N48" s="163"/>
      <c r="O48" s="163"/>
      <c r="P48" s="163"/>
      <c r="Q48" s="163"/>
      <c r="R48" s="163"/>
      <c r="S48" s="163"/>
      <c r="T48" s="163"/>
      <c r="U48" s="163"/>
      <c r="V48" s="163"/>
    </row>
    <row r="49" spans="1:22" ht="18" customHeight="1" x14ac:dyDescent="0.15">
      <c r="A49" s="268"/>
      <c r="B49" s="170" t="s">
        <v>178</v>
      </c>
      <c r="C49" s="138"/>
      <c r="D49" s="163"/>
      <c r="E49" s="163"/>
      <c r="F49" s="163"/>
      <c r="G49" s="163"/>
      <c r="H49" s="163"/>
      <c r="I49" s="163"/>
      <c r="J49" s="163"/>
      <c r="K49" s="163"/>
      <c r="L49" s="163"/>
      <c r="M49" s="163"/>
      <c r="N49" s="163"/>
      <c r="O49" s="163"/>
      <c r="P49" s="163"/>
      <c r="Q49" s="163"/>
      <c r="R49" s="163"/>
      <c r="S49" s="163"/>
      <c r="T49" s="163"/>
      <c r="U49" s="163"/>
      <c r="V49" s="163"/>
    </row>
    <row r="50" spans="1:22" ht="18" customHeight="1" x14ac:dyDescent="0.15">
      <c r="A50" s="268"/>
      <c r="B50" s="170" t="s">
        <v>179</v>
      </c>
      <c r="C50" s="138"/>
      <c r="D50" s="163"/>
      <c r="E50" s="163"/>
      <c r="F50" s="163"/>
      <c r="G50" s="163"/>
      <c r="H50" s="163"/>
      <c r="I50" s="163"/>
      <c r="J50" s="163"/>
      <c r="K50" s="163"/>
      <c r="L50" s="163"/>
      <c r="M50" s="163"/>
      <c r="N50" s="163"/>
      <c r="O50" s="163"/>
      <c r="P50" s="163"/>
      <c r="Q50" s="163"/>
      <c r="R50" s="163"/>
      <c r="S50" s="163"/>
      <c r="T50" s="163"/>
      <c r="U50" s="163"/>
      <c r="V50" s="163"/>
    </row>
    <row r="51" spans="1:22" ht="18" customHeight="1" x14ac:dyDescent="0.15">
      <c r="A51" s="268"/>
      <c r="B51" s="170" t="s">
        <v>180</v>
      </c>
      <c r="C51" s="138"/>
      <c r="D51" s="163"/>
      <c r="E51" s="163"/>
      <c r="F51" s="163"/>
      <c r="G51" s="163"/>
      <c r="H51" s="163"/>
      <c r="I51" s="163"/>
      <c r="J51" s="163"/>
      <c r="K51" s="163"/>
      <c r="L51" s="163"/>
      <c r="M51" s="163"/>
      <c r="N51" s="163"/>
      <c r="O51" s="163"/>
      <c r="P51" s="163"/>
      <c r="Q51" s="163"/>
      <c r="R51" s="163"/>
      <c r="S51" s="163"/>
      <c r="T51" s="163"/>
      <c r="U51" s="163"/>
      <c r="V51" s="163"/>
    </row>
    <row r="52" spans="1:22" ht="18" customHeight="1" x14ac:dyDescent="0.15">
      <c r="A52" s="268"/>
      <c r="B52" s="170" t="s">
        <v>172</v>
      </c>
      <c r="C52" s="138"/>
      <c r="D52" s="163"/>
      <c r="E52" s="163"/>
      <c r="F52" s="163"/>
      <c r="G52" s="163"/>
      <c r="H52" s="163"/>
      <c r="I52" s="163"/>
      <c r="J52" s="163"/>
      <c r="K52" s="163"/>
      <c r="L52" s="163"/>
      <c r="M52" s="163"/>
      <c r="N52" s="163"/>
      <c r="O52" s="163"/>
      <c r="P52" s="163"/>
      <c r="Q52" s="163"/>
      <c r="R52" s="163"/>
      <c r="S52" s="163"/>
      <c r="T52" s="163"/>
      <c r="U52" s="163"/>
      <c r="V52" s="163"/>
    </row>
    <row r="53" spans="1:22" ht="18" customHeight="1" x14ac:dyDescent="0.15">
      <c r="A53" s="268" t="s">
        <v>210</v>
      </c>
      <c r="B53" s="170" t="s">
        <v>27</v>
      </c>
      <c r="C53" s="153"/>
      <c r="D53" s="164"/>
      <c r="E53" s="164"/>
      <c r="F53" s="164"/>
      <c r="G53" s="164"/>
      <c r="H53" s="164"/>
      <c r="I53" s="164"/>
      <c r="J53" s="164"/>
      <c r="K53" s="164"/>
      <c r="L53" s="164"/>
      <c r="M53" s="164"/>
      <c r="N53" s="164"/>
      <c r="O53" s="164"/>
      <c r="P53" s="164"/>
      <c r="Q53" s="164"/>
      <c r="R53" s="164"/>
      <c r="S53" s="164"/>
      <c r="T53" s="164"/>
      <c r="U53" s="164"/>
      <c r="V53" s="164"/>
    </row>
    <row r="54" spans="1:22" ht="18" customHeight="1" x14ac:dyDescent="0.15">
      <c r="A54" s="268"/>
      <c r="B54" s="170" t="s">
        <v>208</v>
      </c>
      <c r="C54" s="153"/>
      <c r="D54" s="164"/>
      <c r="E54" s="164"/>
      <c r="F54" s="164"/>
      <c r="G54" s="164"/>
      <c r="H54" s="164"/>
      <c r="I54" s="164"/>
      <c r="J54" s="164"/>
      <c r="K54" s="164"/>
      <c r="L54" s="164"/>
      <c r="M54" s="164"/>
      <c r="N54" s="164"/>
      <c r="O54" s="164"/>
      <c r="P54" s="164"/>
      <c r="Q54" s="164"/>
      <c r="R54" s="164"/>
      <c r="S54" s="164"/>
      <c r="T54" s="164"/>
      <c r="U54" s="164"/>
      <c r="V54" s="164"/>
    </row>
    <row r="55" spans="1:22" ht="18" customHeight="1" x14ac:dyDescent="0.15">
      <c r="A55" s="268"/>
      <c r="B55" s="170" t="s">
        <v>209</v>
      </c>
      <c r="C55" s="154"/>
      <c r="D55" s="165"/>
      <c r="E55" s="165"/>
      <c r="F55" s="165"/>
      <c r="G55" s="165"/>
      <c r="H55" s="165"/>
      <c r="I55" s="165"/>
      <c r="J55" s="165"/>
      <c r="K55" s="165"/>
      <c r="L55" s="165"/>
      <c r="M55" s="165"/>
      <c r="N55" s="165"/>
      <c r="O55" s="165"/>
      <c r="P55" s="165"/>
      <c r="Q55" s="165"/>
      <c r="R55" s="165"/>
      <c r="S55" s="165"/>
      <c r="T55" s="165"/>
      <c r="U55" s="165"/>
      <c r="V55" s="165"/>
    </row>
    <row r="56" spans="1:22" ht="42" customHeight="1" x14ac:dyDescent="0.15">
      <c r="A56" s="265" t="s">
        <v>181</v>
      </c>
      <c r="B56" s="170" t="s">
        <v>203</v>
      </c>
      <c r="C56" s="156"/>
      <c r="D56" s="166"/>
      <c r="E56" s="166"/>
      <c r="F56" s="166"/>
      <c r="G56" s="166"/>
      <c r="H56" s="166"/>
      <c r="I56" s="166"/>
      <c r="J56" s="166"/>
      <c r="K56" s="166"/>
      <c r="L56" s="166"/>
      <c r="M56" s="166"/>
      <c r="N56" s="166"/>
      <c r="O56" s="166"/>
      <c r="P56" s="166"/>
      <c r="Q56" s="166"/>
      <c r="R56" s="166"/>
      <c r="S56" s="166"/>
      <c r="T56" s="166"/>
      <c r="U56" s="166"/>
      <c r="V56" s="166"/>
    </row>
    <row r="57" spans="1:22" s="62" customFormat="1" ht="42" customHeight="1" x14ac:dyDescent="0.15">
      <c r="A57" s="266"/>
      <c r="B57" s="170" t="s">
        <v>204</v>
      </c>
      <c r="C57" s="156"/>
      <c r="D57" s="166"/>
      <c r="E57" s="166"/>
      <c r="F57" s="166"/>
      <c r="G57" s="166"/>
      <c r="H57" s="166"/>
      <c r="I57" s="166"/>
      <c r="J57" s="166"/>
      <c r="K57" s="166"/>
      <c r="L57" s="166"/>
      <c r="M57" s="166"/>
      <c r="N57" s="166"/>
      <c r="O57" s="166"/>
      <c r="P57" s="166"/>
      <c r="Q57" s="166"/>
      <c r="R57" s="166"/>
      <c r="S57" s="166"/>
      <c r="T57" s="166"/>
      <c r="U57" s="166"/>
      <c r="V57" s="166"/>
    </row>
    <row r="58" spans="1:22" s="62" customFormat="1" ht="42" customHeight="1" x14ac:dyDescent="0.15">
      <c r="A58" s="266"/>
      <c r="B58" s="170" t="s">
        <v>205</v>
      </c>
      <c r="C58" s="156"/>
      <c r="D58" s="166"/>
      <c r="E58" s="166"/>
      <c r="F58" s="166"/>
      <c r="G58" s="166"/>
      <c r="H58" s="166"/>
      <c r="I58" s="166"/>
      <c r="J58" s="166"/>
      <c r="K58" s="166"/>
      <c r="L58" s="166"/>
      <c r="M58" s="166"/>
      <c r="N58" s="166"/>
      <c r="O58" s="166"/>
      <c r="P58" s="166"/>
      <c r="Q58" s="166"/>
      <c r="R58" s="166"/>
      <c r="S58" s="166"/>
      <c r="T58" s="166"/>
      <c r="U58" s="166"/>
      <c r="V58" s="166"/>
    </row>
    <row r="59" spans="1:22" s="62" customFormat="1" ht="42" customHeight="1" x14ac:dyDescent="0.15">
      <c r="A59" s="266"/>
      <c r="B59" s="170" t="s">
        <v>206</v>
      </c>
      <c r="C59" s="156"/>
      <c r="D59" s="166"/>
      <c r="E59" s="166"/>
      <c r="F59" s="166"/>
      <c r="G59" s="166"/>
      <c r="H59" s="166"/>
      <c r="I59" s="166"/>
      <c r="J59" s="166"/>
      <c r="K59" s="166"/>
      <c r="L59" s="166"/>
      <c r="M59" s="166"/>
      <c r="N59" s="166"/>
      <c r="O59" s="166"/>
      <c r="P59" s="166"/>
      <c r="Q59" s="166"/>
      <c r="R59" s="166"/>
      <c r="S59" s="166"/>
      <c r="T59" s="166"/>
      <c r="U59" s="166"/>
      <c r="V59" s="166"/>
    </row>
    <row r="60" spans="1:22" s="62" customFormat="1" ht="42" customHeight="1" x14ac:dyDescent="0.15">
      <c r="A60" s="267"/>
      <c r="B60" s="170" t="s">
        <v>207</v>
      </c>
      <c r="C60" s="167"/>
      <c r="D60" s="168"/>
      <c r="E60" s="168"/>
      <c r="F60" s="168"/>
      <c r="G60" s="168"/>
      <c r="H60" s="168"/>
      <c r="I60" s="168"/>
      <c r="J60" s="168"/>
      <c r="K60" s="168"/>
      <c r="L60" s="168"/>
      <c r="M60" s="168"/>
      <c r="N60" s="168"/>
      <c r="O60" s="168"/>
      <c r="P60" s="168"/>
      <c r="Q60" s="168"/>
      <c r="R60" s="168"/>
      <c r="S60" s="168"/>
      <c r="T60" s="168"/>
      <c r="U60" s="168"/>
      <c r="V60" s="168"/>
    </row>
    <row r="61" spans="1:22" s="62" customFormat="1" ht="18.75" hidden="1" customHeight="1" x14ac:dyDescent="0.15">
      <c r="A61" s="152">
        <v>3</v>
      </c>
      <c r="B61" s="155" t="s">
        <v>252</v>
      </c>
      <c r="C61" s="78" t="str">
        <f t="shared" ref="C61:V61" si="0">IF(C13="○","○",IF(C14="○","○",IF(C15="○","○","")))</f>
        <v/>
      </c>
      <c r="D61" s="78" t="str">
        <f t="shared" si="0"/>
        <v/>
      </c>
      <c r="E61" s="78" t="str">
        <f t="shared" si="0"/>
        <v/>
      </c>
      <c r="F61" s="78" t="str">
        <f t="shared" si="0"/>
        <v/>
      </c>
      <c r="G61" s="78" t="str">
        <f t="shared" si="0"/>
        <v/>
      </c>
      <c r="H61" s="78" t="str">
        <f t="shared" si="0"/>
        <v/>
      </c>
      <c r="I61" s="78" t="str">
        <f t="shared" si="0"/>
        <v/>
      </c>
      <c r="J61" s="78" t="str">
        <f t="shared" si="0"/>
        <v/>
      </c>
      <c r="K61" s="78" t="str">
        <f t="shared" si="0"/>
        <v/>
      </c>
      <c r="L61" s="78" t="str">
        <f t="shared" si="0"/>
        <v/>
      </c>
      <c r="M61" s="78" t="str">
        <f t="shared" si="0"/>
        <v/>
      </c>
      <c r="N61" s="78" t="str">
        <f t="shared" si="0"/>
        <v/>
      </c>
      <c r="O61" s="78" t="str">
        <f t="shared" si="0"/>
        <v/>
      </c>
      <c r="P61" s="78" t="str">
        <f t="shared" si="0"/>
        <v/>
      </c>
      <c r="Q61" s="78" t="str">
        <f t="shared" si="0"/>
        <v/>
      </c>
      <c r="R61" s="78" t="str">
        <f t="shared" si="0"/>
        <v/>
      </c>
      <c r="S61" s="78" t="str">
        <f t="shared" si="0"/>
        <v/>
      </c>
      <c r="T61" s="78" t="str">
        <f t="shared" si="0"/>
        <v/>
      </c>
      <c r="U61" s="78" t="str">
        <f t="shared" si="0"/>
        <v/>
      </c>
      <c r="V61" s="78" t="str">
        <f t="shared" si="0"/>
        <v/>
      </c>
    </row>
    <row r="62" spans="1:22" ht="18.75" hidden="1" customHeight="1" x14ac:dyDescent="0.15">
      <c r="A62" s="76">
        <v>4</v>
      </c>
      <c r="B62" s="77" t="s">
        <v>157</v>
      </c>
      <c r="C62" s="78" t="str">
        <f t="shared" ref="C62:V62" si="1">IF(C16="○","○",IF(C17="○","○",IF(C18="○","○","")))</f>
        <v/>
      </c>
      <c r="D62" s="78" t="str">
        <f t="shared" si="1"/>
        <v/>
      </c>
      <c r="E62" s="78" t="str">
        <f t="shared" si="1"/>
        <v/>
      </c>
      <c r="F62" s="78" t="str">
        <f t="shared" si="1"/>
        <v/>
      </c>
      <c r="G62" s="78" t="str">
        <f t="shared" si="1"/>
        <v/>
      </c>
      <c r="H62" s="78" t="str">
        <f t="shared" si="1"/>
        <v/>
      </c>
      <c r="I62" s="78" t="str">
        <f t="shared" si="1"/>
        <v/>
      </c>
      <c r="J62" s="78" t="str">
        <f t="shared" si="1"/>
        <v/>
      </c>
      <c r="K62" s="78" t="str">
        <f t="shared" si="1"/>
        <v/>
      </c>
      <c r="L62" s="78" t="str">
        <f t="shared" si="1"/>
        <v/>
      </c>
      <c r="M62" s="78" t="str">
        <f t="shared" si="1"/>
        <v/>
      </c>
      <c r="N62" s="78" t="str">
        <f t="shared" si="1"/>
        <v/>
      </c>
      <c r="O62" s="78" t="str">
        <f t="shared" si="1"/>
        <v/>
      </c>
      <c r="P62" s="78" t="str">
        <f t="shared" si="1"/>
        <v/>
      </c>
      <c r="Q62" s="78" t="str">
        <f t="shared" si="1"/>
        <v/>
      </c>
      <c r="R62" s="78" t="str">
        <f t="shared" si="1"/>
        <v/>
      </c>
      <c r="S62" s="78" t="str">
        <f t="shared" si="1"/>
        <v/>
      </c>
      <c r="T62" s="78" t="str">
        <f t="shared" si="1"/>
        <v/>
      </c>
      <c r="U62" s="78" t="str">
        <f t="shared" si="1"/>
        <v/>
      </c>
      <c r="V62" s="78" t="str">
        <f t="shared" si="1"/>
        <v/>
      </c>
    </row>
    <row r="63" spans="1:22" ht="18.75" hidden="1" customHeight="1" x14ac:dyDescent="0.15">
      <c r="A63" s="79">
        <v>5</v>
      </c>
      <c r="B63" s="77" t="s">
        <v>161</v>
      </c>
      <c r="C63" s="78" t="str">
        <f t="shared" ref="C63:V63" si="2">IF(C19="○","○",IF(C20="○","○",""))</f>
        <v/>
      </c>
      <c r="D63" s="78" t="str">
        <f t="shared" si="2"/>
        <v/>
      </c>
      <c r="E63" s="78" t="str">
        <f t="shared" si="2"/>
        <v/>
      </c>
      <c r="F63" s="78" t="str">
        <f t="shared" si="2"/>
        <v/>
      </c>
      <c r="G63" s="78" t="str">
        <f t="shared" si="2"/>
        <v/>
      </c>
      <c r="H63" s="78" t="str">
        <f t="shared" si="2"/>
        <v/>
      </c>
      <c r="I63" s="78" t="str">
        <f t="shared" si="2"/>
        <v/>
      </c>
      <c r="J63" s="78" t="str">
        <f t="shared" si="2"/>
        <v/>
      </c>
      <c r="K63" s="78" t="str">
        <f t="shared" si="2"/>
        <v/>
      </c>
      <c r="L63" s="78" t="str">
        <f t="shared" si="2"/>
        <v/>
      </c>
      <c r="M63" s="78" t="str">
        <f t="shared" si="2"/>
        <v/>
      </c>
      <c r="N63" s="78" t="str">
        <f t="shared" si="2"/>
        <v/>
      </c>
      <c r="O63" s="78" t="str">
        <f t="shared" si="2"/>
        <v/>
      </c>
      <c r="P63" s="78" t="str">
        <f t="shared" si="2"/>
        <v/>
      </c>
      <c r="Q63" s="78" t="str">
        <f t="shared" si="2"/>
        <v/>
      </c>
      <c r="R63" s="78" t="str">
        <f t="shared" si="2"/>
        <v/>
      </c>
      <c r="S63" s="78" t="str">
        <f t="shared" si="2"/>
        <v/>
      </c>
      <c r="T63" s="78" t="str">
        <f t="shared" si="2"/>
        <v/>
      </c>
      <c r="U63" s="78" t="str">
        <f t="shared" si="2"/>
        <v/>
      </c>
      <c r="V63" s="78" t="str">
        <f t="shared" si="2"/>
        <v/>
      </c>
    </row>
    <row r="64" spans="1:22" ht="18.75" hidden="1" customHeight="1" x14ac:dyDescent="0.15">
      <c r="A64" s="80"/>
      <c r="B64" s="81" t="s">
        <v>212</v>
      </c>
      <c r="C64" s="78" t="str">
        <f>C54&amp;CHAR(10)&amp;C55</f>
        <v xml:space="preserve">
</v>
      </c>
      <c r="D64" s="78" t="str">
        <f t="shared" ref="D64:V64" si="3">D54&amp;CHAR(10)&amp;D55</f>
        <v xml:space="preserve">
</v>
      </c>
      <c r="E64" s="78" t="str">
        <f t="shared" si="3"/>
        <v xml:space="preserve">
</v>
      </c>
      <c r="F64" s="78" t="str">
        <f t="shared" si="3"/>
        <v xml:space="preserve">
</v>
      </c>
      <c r="G64" s="78" t="str">
        <f t="shared" si="3"/>
        <v xml:space="preserve">
</v>
      </c>
      <c r="H64" s="78" t="str">
        <f t="shared" si="3"/>
        <v xml:space="preserve">
</v>
      </c>
      <c r="I64" s="78" t="str">
        <f t="shared" si="3"/>
        <v xml:space="preserve">
</v>
      </c>
      <c r="J64" s="78" t="str">
        <f t="shared" si="3"/>
        <v xml:space="preserve">
</v>
      </c>
      <c r="K64" s="78" t="str">
        <f t="shared" si="3"/>
        <v xml:space="preserve">
</v>
      </c>
      <c r="L64" s="78" t="str">
        <f t="shared" si="3"/>
        <v xml:space="preserve">
</v>
      </c>
      <c r="M64" s="78" t="str">
        <f t="shared" si="3"/>
        <v xml:space="preserve">
</v>
      </c>
      <c r="N64" s="78" t="str">
        <f t="shared" si="3"/>
        <v xml:space="preserve">
</v>
      </c>
      <c r="O64" s="78" t="str">
        <f t="shared" si="3"/>
        <v xml:space="preserve">
</v>
      </c>
      <c r="P64" s="78" t="str">
        <f t="shared" si="3"/>
        <v xml:space="preserve">
</v>
      </c>
      <c r="Q64" s="78" t="str">
        <f t="shared" si="3"/>
        <v xml:space="preserve">
</v>
      </c>
      <c r="R64" s="78" t="str">
        <f t="shared" si="3"/>
        <v xml:space="preserve">
</v>
      </c>
      <c r="S64" s="78" t="str">
        <f t="shared" si="3"/>
        <v xml:space="preserve">
</v>
      </c>
      <c r="T64" s="78" t="str">
        <f t="shared" si="3"/>
        <v xml:space="preserve">
</v>
      </c>
      <c r="U64" s="78" t="str">
        <f t="shared" si="3"/>
        <v xml:space="preserve">
</v>
      </c>
      <c r="V64" s="78" t="str">
        <f t="shared" si="3"/>
        <v xml:space="preserve">
</v>
      </c>
    </row>
    <row r="65" spans="1:22" s="62" customFormat="1" ht="18.75" hidden="1" customHeight="1" x14ac:dyDescent="0.15">
      <c r="A65" s="82"/>
      <c r="B65" s="83" t="s">
        <v>181</v>
      </c>
      <c r="C65" s="84" t="str">
        <f>IF(AND(C56="",C57="",C58="",C59="",C60=""),"特になし",(C56&amp;CHAR(10)&amp;C57&amp;CHAR(10)&amp;C58&amp;CHAR(10)&amp;C59&amp;CHAR(10)&amp;C60))</f>
        <v>特になし</v>
      </c>
      <c r="D65" s="84" t="str">
        <f t="shared" ref="D65:V65" si="4">IF(AND(D56="",D57="",D58="",D59="",D60=""),"特になし",(D56&amp;CHAR(10)&amp;D57&amp;CHAR(10)&amp;D58&amp;CHAR(10)&amp;D59&amp;CHAR(10)&amp;D60))</f>
        <v>特になし</v>
      </c>
      <c r="E65" s="84" t="str">
        <f t="shared" si="4"/>
        <v>特になし</v>
      </c>
      <c r="F65" s="84" t="str">
        <f t="shared" si="4"/>
        <v>特になし</v>
      </c>
      <c r="G65" s="84" t="str">
        <f t="shared" si="4"/>
        <v>特になし</v>
      </c>
      <c r="H65" s="84" t="str">
        <f t="shared" si="4"/>
        <v>特になし</v>
      </c>
      <c r="I65" s="84" t="str">
        <f t="shared" si="4"/>
        <v>特になし</v>
      </c>
      <c r="J65" s="84" t="str">
        <f t="shared" si="4"/>
        <v>特になし</v>
      </c>
      <c r="K65" s="84" t="str">
        <f t="shared" si="4"/>
        <v>特になし</v>
      </c>
      <c r="L65" s="84" t="str">
        <f t="shared" si="4"/>
        <v>特になし</v>
      </c>
      <c r="M65" s="84" t="str">
        <f t="shared" si="4"/>
        <v>特になし</v>
      </c>
      <c r="N65" s="84" t="str">
        <f t="shared" si="4"/>
        <v>特になし</v>
      </c>
      <c r="O65" s="84" t="str">
        <f t="shared" si="4"/>
        <v>特になし</v>
      </c>
      <c r="P65" s="84" t="str">
        <f t="shared" si="4"/>
        <v>特になし</v>
      </c>
      <c r="Q65" s="84" t="str">
        <f t="shared" si="4"/>
        <v>特になし</v>
      </c>
      <c r="R65" s="84" t="str">
        <f t="shared" si="4"/>
        <v>特になし</v>
      </c>
      <c r="S65" s="84" t="str">
        <f t="shared" si="4"/>
        <v>特になし</v>
      </c>
      <c r="T65" s="84" t="str">
        <f t="shared" si="4"/>
        <v>特になし</v>
      </c>
      <c r="U65" s="84" t="str">
        <f t="shared" si="4"/>
        <v>特になし</v>
      </c>
      <c r="V65" s="84" t="str">
        <f t="shared" si="4"/>
        <v>特になし</v>
      </c>
    </row>
    <row r="66" spans="1:22" s="62" customFormat="1" x14ac:dyDescent="0.15">
      <c r="A66" s="67"/>
      <c r="B66" s="68"/>
      <c r="C66" s="68"/>
      <c r="D66" s="68"/>
      <c r="E66" s="68"/>
      <c r="F66" s="68"/>
      <c r="G66" s="68"/>
      <c r="H66" s="68"/>
      <c r="I66" s="68"/>
      <c r="J66" s="68"/>
      <c r="K66" s="68"/>
      <c r="L66" s="68"/>
      <c r="M66" s="68"/>
      <c r="N66" s="68"/>
      <c r="O66" s="68"/>
      <c r="P66" s="68"/>
      <c r="Q66" s="68"/>
      <c r="R66" s="68"/>
      <c r="S66" s="68"/>
      <c r="T66" s="68"/>
      <c r="U66" s="68"/>
      <c r="V66" s="68"/>
    </row>
    <row r="67" spans="1:22" s="62" customFormat="1" x14ac:dyDescent="0.15">
      <c r="A67" s="67"/>
      <c r="B67" s="68"/>
      <c r="C67" s="68"/>
      <c r="D67" s="68"/>
      <c r="E67" s="68"/>
      <c r="F67" s="68"/>
      <c r="G67" s="68"/>
      <c r="H67" s="68"/>
      <c r="I67" s="68"/>
      <c r="J67" s="68"/>
      <c r="K67" s="68"/>
      <c r="L67" s="68"/>
      <c r="M67" s="68"/>
      <c r="N67" s="68"/>
      <c r="O67" s="68"/>
      <c r="P67" s="68"/>
      <c r="Q67" s="68"/>
      <c r="R67" s="68"/>
      <c r="S67" s="68"/>
      <c r="T67" s="68"/>
      <c r="U67" s="68"/>
      <c r="V67" s="68"/>
    </row>
    <row r="68" spans="1:22" s="62" customFormat="1" x14ac:dyDescent="0.15">
      <c r="A68" s="67"/>
      <c r="B68" s="68"/>
      <c r="C68" s="68"/>
      <c r="D68" s="68"/>
      <c r="E68" s="68"/>
      <c r="F68" s="68"/>
      <c r="G68" s="68"/>
      <c r="H68" s="68"/>
      <c r="I68" s="68"/>
      <c r="J68" s="68"/>
      <c r="K68" s="68"/>
      <c r="L68" s="68"/>
      <c r="M68" s="68"/>
      <c r="N68" s="68"/>
      <c r="O68" s="68"/>
      <c r="P68" s="68"/>
      <c r="Q68" s="68"/>
      <c r="R68" s="68"/>
      <c r="S68" s="68"/>
      <c r="T68" s="68"/>
      <c r="U68" s="68"/>
      <c r="V68" s="68"/>
    </row>
    <row r="69" spans="1:22" s="62" customFormat="1" x14ac:dyDescent="0.15">
      <c r="A69" s="67"/>
      <c r="B69" s="68"/>
      <c r="C69" s="68"/>
      <c r="D69" s="68"/>
      <c r="E69" s="68"/>
      <c r="F69" s="68"/>
      <c r="G69" s="68"/>
      <c r="H69" s="68"/>
      <c r="I69" s="68"/>
      <c r="J69" s="68"/>
      <c r="K69" s="68"/>
      <c r="L69" s="68"/>
      <c r="M69" s="68"/>
      <c r="N69" s="68"/>
      <c r="O69" s="68"/>
      <c r="P69" s="68"/>
      <c r="Q69" s="68"/>
      <c r="R69" s="68"/>
      <c r="S69" s="68"/>
      <c r="T69" s="68"/>
      <c r="U69" s="68"/>
      <c r="V69" s="68"/>
    </row>
    <row r="70" spans="1:22" s="62" customFormat="1" x14ac:dyDescent="0.15">
      <c r="A70" s="67"/>
      <c r="B70" s="68"/>
      <c r="C70" s="68"/>
      <c r="D70" s="68"/>
      <c r="E70" s="68"/>
      <c r="F70" s="68"/>
      <c r="G70" s="68"/>
      <c r="H70" s="68"/>
      <c r="I70" s="68"/>
      <c r="J70" s="68"/>
      <c r="K70" s="68"/>
      <c r="L70" s="68"/>
      <c r="M70" s="68"/>
      <c r="N70" s="68"/>
      <c r="O70" s="68"/>
      <c r="P70" s="68"/>
      <c r="Q70" s="68"/>
      <c r="R70" s="68"/>
      <c r="S70" s="68"/>
      <c r="T70" s="68"/>
      <c r="U70" s="68"/>
      <c r="V70" s="68"/>
    </row>
    <row r="71" spans="1:22" s="62" customFormat="1" x14ac:dyDescent="0.15">
      <c r="A71" s="67"/>
      <c r="B71" s="68"/>
      <c r="C71" s="68"/>
      <c r="D71" s="68"/>
      <c r="E71" s="68"/>
      <c r="F71" s="68"/>
      <c r="G71" s="68"/>
      <c r="H71" s="68"/>
      <c r="I71" s="68"/>
      <c r="J71" s="68"/>
      <c r="K71" s="68"/>
      <c r="L71" s="68"/>
      <c r="M71" s="68"/>
      <c r="N71" s="68"/>
      <c r="O71" s="68"/>
      <c r="P71" s="68"/>
      <c r="Q71" s="68"/>
      <c r="R71" s="68"/>
      <c r="S71" s="68"/>
      <c r="T71" s="68"/>
      <c r="U71" s="68"/>
      <c r="V71" s="68"/>
    </row>
    <row r="72" spans="1:22" s="62" customFormat="1" x14ac:dyDescent="0.15">
      <c r="A72" s="67"/>
      <c r="B72" s="68"/>
      <c r="C72" s="68"/>
      <c r="D72" s="68"/>
      <c r="E72" s="68"/>
      <c r="F72" s="68"/>
      <c r="G72" s="68"/>
      <c r="H72" s="68"/>
      <c r="I72" s="68"/>
      <c r="J72" s="68"/>
      <c r="K72" s="68"/>
      <c r="L72" s="68"/>
      <c r="M72" s="68"/>
      <c r="N72" s="68"/>
      <c r="O72" s="68"/>
      <c r="P72" s="68"/>
      <c r="Q72" s="68"/>
      <c r="R72" s="68"/>
      <c r="S72" s="68"/>
      <c r="T72" s="68"/>
      <c r="U72" s="68"/>
      <c r="V72" s="68"/>
    </row>
    <row r="73" spans="1:22" s="62" customFormat="1" x14ac:dyDescent="0.15">
      <c r="A73" s="67"/>
      <c r="B73" s="68"/>
      <c r="C73" s="68"/>
      <c r="D73" s="68"/>
      <c r="E73" s="68"/>
      <c r="F73" s="68"/>
      <c r="G73" s="68"/>
      <c r="H73" s="68"/>
      <c r="I73" s="68"/>
      <c r="J73" s="68"/>
      <c r="K73" s="68"/>
      <c r="L73" s="68"/>
      <c r="M73" s="68"/>
      <c r="N73" s="68"/>
      <c r="O73" s="68"/>
      <c r="P73" s="68"/>
      <c r="Q73" s="68"/>
      <c r="R73" s="68"/>
      <c r="S73" s="68"/>
      <c r="T73" s="68"/>
      <c r="U73" s="68"/>
      <c r="V73" s="68"/>
    </row>
    <row r="74" spans="1:22" s="62" customFormat="1" x14ac:dyDescent="0.15">
      <c r="A74" s="67"/>
      <c r="B74" s="68"/>
      <c r="C74" s="68"/>
      <c r="D74" s="68"/>
      <c r="E74" s="68"/>
      <c r="F74" s="68"/>
      <c r="G74" s="68"/>
      <c r="H74" s="68"/>
      <c r="I74" s="68"/>
      <c r="J74" s="68"/>
      <c r="K74" s="68"/>
      <c r="L74" s="68"/>
      <c r="M74" s="68"/>
      <c r="N74" s="68"/>
      <c r="O74" s="68"/>
      <c r="P74" s="68"/>
      <c r="Q74" s="68"/>
      <c r="R74" s="68"/>
      <c r="S74" s="68"/>
      <c r="T74" s="68"/>
      <c r="U74" s="68"/>
      <c r="V74" s="68"/>
    </row>
    <row r="75" spans="1:22" s="62" customFormat="1" x14ac:dyDescent="0.15">
      <c r="A75" s="67"/>
      <c r="B75" s="68"/>
      <c r="C75" s="68"/>
      <c r="D75" s="68"/>
      <c r="E75" s="68"/>
      <c r="F75" s="68"/>
      <c r="G75" s="68"/>
      <c r="H75" s="68"/>
      <c r="I75" s="68"/>
      <c r="J75" s="68"/>
      <c r="K75" s="68"/>
      <c r="L75" s="68"/>
      <c r="M75" s="68"/>
      <c r="N75" s="68"/>
      <c r="O75" s="68"/>
      <c r="P75" s="68"/>
      <c r="Q75" s="68"/>
      <c r="R75" s="68"/>
      <c r="S75" s="68"/>
      <c r="T75" s="68"/>
      <c r="U75" s="68"/>
      <c r="V75" s="68"/>
    </row>
    <row r="76" spans="1:22" s="62" customFormat="1" x14ac:dyDescent="0.15">
      <c r="A76" s="67"/>
      <c r="B76" s="68"/>
      <c r="C76" s="68"/>
      <c r="D76" s="68"/>
      <c r="E76" s="68"/>
      <c r="F76" s="68"/>
      <c r="G76" s="68"/>
      <c r="H76" s="68"/>
      <c r="I76" s="68"/>
      <c r="J76" s="68"/>
      <c r="K76" s="68"/>
      <c r="L76" s="68"/>
      <c r="M76" s="68"/>
      <c r="N76" s="68"/>
      <c r="O76" s="68"/>
      <c r="P76" s="68"/>
      <c r="Q76" s="68"/>
      <c r="R76" s="68"/>
      <c r="S76" s="68"/>
      <c r="T76" s="68"/>
      <c r="U76" s="68"/>
      <c r="V76" s="68"/>
    </row>
    <row r="77" spans="1:22" s="62" customFormat="1" x14ac:dyDescent="0.15">
      <c r="A77" s="67"/>
      <c r="B77" s="68"/>
      <c r="C77" s="68"/>
      <c r="D77" s="68"/>
      <c r="E77" s="68"/>
      <c r="F77" s="68"/>
      <c r="G77" s="68"/>
      <c r="H77" s="68"/>
      <c r="I77" s="68"/>
      <c r="J77" s="68"/>
      <c r="K77" s="68"/>
      <c r="L77" s="68"/>
      <c r="M77" s="68"/>
      <c r="N77" s="68"/>
      <c r="O77" s="68"/>
      <c r="P77" s="68"/>
      <c r="Q77" s="68"/>
      <c r="R77" s="68"/>
      <c r="S77" s="68"/>
      <c r="T77" s="68"/>
      <c r="U77" s="68"/>
      <c r="V77" s="68"/>
    </row>
    <row r="78" spans="1:22" s="62" customFormat="1" x14ac:dyDescent="0.15">
      <c r="A78" s="67"/>
      <c r="B78" s="68"/>
      <c r="C78" s="68"/>
      <c r="D78" s="68"/>
      <c r="E78" s="68"/>
      <c r="F78" s="68"/>
      <c r="G78" s="68"/>
      <c r="H78" s="68"/>
      <c r="I78" s="68"/>
      <c r="J78" s="68"/>
      <c r="K78" s="68"/>
      <c r="L78" s="68"/>
      <c r="M78" s="68"/>
      <c r="N78" s="68"/>
      <c r="O78" s="68"/>
      <c r="P78" s="68"/>
      <c r="Q78" s="68"/>
      <c r="R78" s="68"/>
      <c r="S78" s="68"/>
      <c r="T78" s="68"/>
      <c r="U78" s="68"/>
      <c r="V78" s="68"/>
    </row>
    <row r="79" spans="1:22" s="62" customFormat="1" x14ac:dyDescent="0.15">
      <c r="A79" s="67"/>
      <c r="B79" s="68"/>
      <c r="C79" s="68"/>
      <c r="D79" s="68"/>
      <c r="E79" s="68"/>
      <c r="F79" s="68"/>
      <c r="G79" s="68"/>
      <c r="H79" s="68"/>
      <c r="I79" s="68"/>
      <c r="J79" s="68"/>
      <c r="K79" s="68"/>
      <c r="L79" s="68"/>
      <c r="M79" s="68"/>
      <c r="N79" s="68"/>
      <c r="O79" s="68"/>
      <c r="P79" s="68"/>
      <c r="Q79" s="68"/>
      <c r="R79" s="68"/>
      <c r="S79" s="68"/>
      <c r="T79" s="68"/>
      <c r="U79" s="68"/>
      <c r="V79" s="68"/>
    </row>
    <row r="80" spans="1:22" s="62" customFormat="1" x14ac:dyDescent="0.15">
      <c r="A80" s="67"/>
      <c r="B80" s="68"/>
      <c r="C80" s="68"/>
      <c r="D80" s="68"/>
      <c r="E80" s="68"/>
      <c r="F80" s="68"/>
      <c r="G80" s="68"/>
      <c r="H80" s="68"/>
      <c r="I80" s="68"/>
      <c r="J80" s="68"/>
      <c r="K80" s="68"/>
      <c r="L80" s="68"/>
      <c r="M80" s="68"/>
      <c r="N80" s="68"/>
      <c r="O80" s="68"/>
      <c r="P80" s="68"/>
      <c r="Q80" s="68"/>
      <c r="R80" s="68"/>
      <c r="S80" s="68"/>
      <c r="T80" s="68"/>
      <c r="U80" s="68"/>
      <c r="V80" s="68"/>
    </row>
    <row r="81" spans="1:22" s="62" customFormat="1" x14ac:dyDescent="0.15">
      <c r="A81" s="67"/>
      <c r="B81" s="68"/>
      <c r="C81" s="68"/>
      <c r="D81" s="68"/>
      <c r="E81" s="68"/>
      <c r="F81" s="68"/>
      <c r="G81" s="68"/>
      <c r="H81" s="68"/>
      <c r="I81" s="68"/>
      <c r="J81" s="68"/>
      <c r="K81" s="68"/>
      <c r="L81" s="68"/>
      <c r="M81" s="68"/>
      <c r="N81" s="68"/>
      <c r="O81" s="68"/>
      <c r="P81" s="68"/>
      <c r="Q81" s="68"/>
      <c r="R81" s="68"/>
      <c r="S81" s="68"/>
      <c r="T81" s="68"/>
      <c r="U81" s="68"/>
      <c r="V81" s="68"/>
    </row>
    <row r="82" spans="1:22" s="62" customFormat="1" x14ac:dyDescent="0.15">
      <c r="A82" s="67"/>
      <c r="B82" s="68"/>
      <c r="C82" s="68"/>
      <c r="D82" s="68"/>
      <c r="E82" s="68"/>
      <c r="F82" s="68"/>
      <c r="G82" s="68"/>
      <c r="H82" s="68"/>
      <c r="I82" s="68"/>
      <c r="J82" s="68"/>
      <c r="K82" s="68"/>
      <c r="L82" s="68"/>
      <c r="M82" s="68"/>
      <c r="N82" s="68"/>
      <c r="O82" s="68"/>
      <c r="P82" s="68"/>
      <c r="Q82" s="68"/>
      <c r="R82" s="68"/>
      <c r="S82" s="68"/>
      <c r="T82" s="68"/>
      <c r="U82" s="68"/>
      <c r="V82" s="68"/>
    </row>
    <row r="83" spans="1:22" s="62" customFormat="1" x14ac:dyDescent="0.15">
      <c r="A83" s="67"/>
      <c r="B83" s="68"/>
      <c r="C83" s="68"/>
      <c r="D83" s="68"/>
      <c r="E83" s="68"/>
      <c r="F83" s="68"/>
      <c r="G83" s="68"/>
      <c r="H83" s="68"/>
      <c r="I83" s="68"/>
      <c r="J83" s="68"/>
      <c r="K83" s="68"/>
      <c r="L83" s="68"/>
      <c r="M83" s="68"/>
      <c r="N83" s="68"/>
      <c r="O83" s="68"/>
      <c r="P83" s="68"/>
      <c r="Q83" s="68"/>
      <c r="R83" s="68"/>
      <c r="S83" s="68"/>
      <c r="T83" s="68"/>
      <c r="U83" s="68"/>
      <c r="V83" s="68"/>
    </row>
    <row r="84" spans="1:22" s="62" customFormat="1" x14ac:dyDescent="0.15">
      <c r="A84" s="67"/>
      <c r="B84" s="68"/>
      <c r="C84" s="68"/>
      <c r="D84" s="68"/>
      <c r="E84" s="68"/>
      <c r="F84" s="68"/>
      <c r="G84" s="68"/>
      <c r="H84" s="68"/>
      <c r="I84" s="68"/>
      <c r="J84" s="68"/>
      <c r="K84" s="68"/>
      <c r="L84" s="68"/>
      <c r="M84" s="68"/>
      <c r="N84" s="68"/>
      <c r="O84" s="68"/>
      <c r="P84" s="68"/>
      <c r="Q84" s="68"/>
      <c r="R84" s="68"/>
      <c r="S84" s="68"/>
      <c r="T84" s="68"/>
      <c r="U84" s="68"/>
      <c r="V84" s="68"/>
    </row>
    <row r="85" spans="1:22" s="62" customFormat="1" x14ac:dyDescent="0.15">
      <c r="A85" s="67"/>
      <c r="B85" s="68"/>
      <c r="C85" s="68"/>
      <c r="D85" s="68"/>
      <c r="E85" s="68"/>
      <c r="F85" s="68"/>
      <c r="G85" s="68"/>
      <c r="H85" s="68"/>
      <c r="I85" s="68"/>
      <c r="J85" s="68"/>
      <c r="K85" s="68"/>
      <c r="L85" s="68"/>
      <c r="M85" s="68"/>
      <c r="N85" s="68"/>
      <c r="O85" s="68"/>
      <c r="P85" s="68"/>
      <c r="Q85" s="68"/>
      <c r="R85" s="68"/>
      <c r="S85" s="68"/>
      <c r="T85" s="68"/>
      <c r="U85" s="68"/>
      <c r="V85" s="68"/>
    </row>
    <row r="86" spans="1:22" s="62" customFormat="1" x14ac:dyDescent="0.15">
      <c r="A86" s="67"/>
      <c r="B86" s="68"/>
      <c r="C86" s="68"/>
      <c r="D86" s="68"/>
      <c r="E86" s="68"/>
      <c r="F86" s="68"/>
      <c r="G86" s="68"/>
      <c r="H86" s="68"/>
      <c r="I86" s="68"/>
      <c r="J86" s="68"/>
      <c r="K86" s="68"/>
      <c r="L86" s="68"/>
      <c r="M86" s="68"/>
      <c r="N86" s="68"/>
      <c r="O86" s="68"/>
      <c r="P86" s="68"/>
      <c r="Q86" s="68"/>
      <c r="R86" s="68"/>
      <c r="S86" s="68"/>
      <c r="T86" s="68"/>
      <c r="U86" s="68"/>
      <c r="V86" s="68"/>
    </row>
    <row r="87" spans="1:22" s="62" customFormat="1" x14ac:dyDescent="0.15">
      <c r="A87" s="67"/>
      <c r="B87" s="68"/>
      <c r="C87" s="68"/>
      <c r="D87" s="68"/>
      <c r="E87" s="68"/>
      <c r="F87" s="68"/>
      <c r="G87" s="68"/>
      <c r="H87" s="68"/>
      <c r="I87" s="68"/>
      <c r="J87" s="68"/>
      <c r="K87" s="68"/>
      <c r="L87" s="68"/>
      <c r="M87" s="68"/>
      <c r="N87" s="68"/>
      <c r="O87" s="68"/>
      <c r="P87" s="68"/>
      <c r="Q87" s="68"/>
      <c r="R87" s="68"/>
      <c r="S87" s="68"/>
      <c r="T87" s="68"/>
      <c r="U87" s="68"/>
      <c r="V87" s="68"/>
    </row>
    <row r="88" spans="1:22" s="62" customFormat="1" x14ac:dyDescent="0.15">
      <c r="A88" s="67"/>
      <c r="B88" s="68"/>
      <c r="C88" s="68"/>
      <c r="D88" s="68"/>
      <c r="E88" s="68"/>
      <c r="F88" s="68"/>
      <c r="G88" s="68"/>
      <c r="H88" s="68"/>
      <c r="I88" s="68"/>
      <c r="J88" s="68"/>
      <c r="K88" s="68"/>
      <c r="L88" s="68"/>
      <c r="M88" s="68"/>
      <c r="N88" s="68"/>
      <c r="O88" s="68"/>
      <c r="P88" s="68"/>
      <c r="Q88" s="68"/>
      <c r="R88" s="68"/>
      <c r="S88" s="68"/>
      <c r="T88" s="68"/>
      <c r="U88" s="68"/>
      <c r="V88" s="68"/>
    </row>
    <row r="89" spans="1:22" s="62" customFormat="1" x14ac:dyDescent="0.15">
      <c r="A89" s="67"/>
      <c r="B89" s="68"/>
      <c r="C89" s="68"/>
      <c r="D89" s="68"/>
      <c r="E89" s="68"/>
      <c r="F89" s="68"/>
      <c r="G89" s="68"/>
      <c r="H89" s="68"/>
      <c r="I89" s="68"/>
      <c r="J89" s="68"/>
      <c r="K89" s="68"/>
      <c r="L89" s="68"/>
      <c r="M89" s="68"/>
      <c r="N89" s="68"/>
      <c r="O89" s="68"/>
      <c r="P89" s="68"/>
      <c r="Q89" s="68"/>
      <c r="R89" s="68"/>
      <c r="S89" s="68"/>
      <c r="T89" s="68"/>
      <c r="U89" s="68"/>
      <c r="V89" s="68"/>
    </row>
    <row r="90" spans="1:22" s="62" customFormat="1" x14ac:dyDescent="0.15">
      <c r="A90" s="67"/>
      <c r="B90" s="68"/>
      <c r="C90" s="68"/>
      <c r="D90" s="68"/>
      <c r="E90" s="68"/>
      <c r="F90" s="68"/>
      <c r="G90" s="68"/>
      <c r="H90" s="68"/>
      <c r="I90" s="68"/>
      <c r="J90" s="68"/>
      <c r="K90" s="68"/>
      <c r="L90" s="68"/>
      <c r="M90" s="68"/>
      <c r="N90" s="68"/>
      <c r="O90" s="68"/>
      <c r="P90" s="68"/>
      <c r="Q90" s="68"/>
      <c r="R90" s="68"/>
      <c r="S90" s="68"/>
      <c r="T90" s="68"/>
      <c r="U90" s="68"/>
      <c r="V90" s="68"/>
    </row>
    <row r="91" spans="1:22" s="62" customFormat="1" x14ac:dyDescent="0.15">
      <c r="A91" s="67"/>
      <c r="B91" s="68"/>
      <c r="C91" s="68"/>
      <c r="D91" s="68"/>
      <c r="E91" s="68"/>
      <c r="F91" s="68"/>
      <c r="G91" s="68"/>
      <c r="H91" s="68"/>
      <c r="I91" s="68"/>
      <c r="J91" s="68"/>
      <c r="K91" s="68"/>
      <c r="L91" s="68"/>
      <c r="M91" s="68"/>
      <c r="N91" s="68"/>
      <c r="O91" s="68"/>
      <c r="P91" s="68"/>
      <c r="Q91" s="68"/>
      <c r="R91" s="68"/>
      <c r="S91" s="68"/>
      <c r="T91" s="68"/>
      <c r="U91" s="68"/>
      <c r="V91" s="68"/>
    </row>
    <row r="92" spans="1:22" s="62" customFormat="1" x14ac:dyDescent="0.15">
      <c r="A92" s="67"/>
      <c r="B92" s="68"/>
      <c r="C92" s="68"/>
      <c r="D92" s="68"/>
      <c r="E92" s="68"/>
      <c r="F92" s="68"/>
      <c r="G92" s="68"/>
      <c r="H92" s="68"/>
      <c r="I92" s="68"/>
      <c r="J92" s="68"/>
      <c r="K92" s="68"/>
      <c r="L92" s="68"/>
      <c r="M92" s="68"/>
      <c r="N92" s="68"/>
      <c r="O92" s="68"/>
      <c r="P92" s="68"/>
      <c r="Q92" s="68"/>
      <c r="R92" s="68"/>
      <c r="S92" s="68"/>
      <c r="T92" s="68"/>
      <c r="U92" s="68"/>
      <c r="V92" s="68"/>
    </row>
    <row r="93" spans="1:22" s="62" customFormat="1" x14ac:dyDescent="0.15">
      <c r="A93" s="67"/>
      <c r="B93" s="68"/>
      <c r="C93" s="68"/>
      <c r="D93" s="68"/>
      <c r="E93" s="68"/>
      <c r="F93" s="68"/>
      <c r="G93" s="68"/>
      <c r="H93" s="68"/>
      <c r="I93" s="68"/>
      <c r="J93" s="68"/>
      <c r="K93" s="68"/>
      <c r="L93" s="68"/>
      <c r="M93" s="68"/>
      <c r="N93" s="68"/>
      <c r="O93" s="68"/>
      <c r="P93" s="68"/>
      <c r="Q93" s="68"/>
      <c r="R93" s="68"/>
      <c r="S93" s="68"/>
      <c r="T93" s="68"/>
      <c r="U93" s="68"/>
      <c r="V93" s="68"/>
    </row>
    <row r="94" spans="1:22" s="62" customFormat="1" x14ac:dyDescent="0.15">
      <c r="A94" s="67"/>
      <c r="B94" s="68"/>
      <c r="C94" s="68"/>
      <c r="D94" s="68"/>
      <c r="E94" s="68"/>
      <c r="F94" s="68"/>
      <c r="G94" s="68"/>
      <c r="H94" s="68"/>
      <c r="I94" s="68"/>
      <c r="J94" s="68"/>
      <c r="K94" s="68"/>
      <c r="L94" s="68"/>
      <c r="M94" s="68"/>
      <c r="N94" s="68"/>
      <c r="O94" s="68"/>
      <c r="P94" s="68"/>
      <c r="Q94" s="68"/>
      <c r="R94" s="68"/>
      <c r="S94" s="68"/>
      <c r="T94" s="68"/>
      <c r="U94" s="68"/>
      <c r="V94" s="68"/>
    </row>
    <row r="95" spans="1:22" s="62" customFormat="1" x14ac:dyDescent="0.15">
      <c r="A95" s="67"/>
      <c r="B95" s="68"/>
      <c r="C95" s="68"/>
      <c r="D95" s="68"/>
      <c r="E95" s="68"/>
      <c r="F95" s="68"/>
      <c r="G95" s="68"/>
      <c r="H95" s="68"/>
      <c r="I95" s="68"/>
      <c r="J95" s="68"/>
      <c r="K95" s="68"/>
      <c r="L95" s="68"/>
      <c r="M95" s="68"/>
      <c r="N95" s="68"/>
      <c r="O95" s="68"/>
      <c r="P95" s="68"/>
      <c r="Q95" s="68"/>
      <c r="R95" s="68"/>
      <c r="S95" s="68"/>
      <c r="T95" s="68"/>
      <c r="U95" s="68"/>
      <c r="V95" s="68"/>
    </row>
    <row r="96" spans="1:22" s="62" customFormat="1" x14ac:dyDescent="0.15">
      <c r="A96" s="67"/>
      <c r="B96" s="68"/>
      <c r="C96" s="68"/>
      <c r="D96" s="68"/>
      <c r="E96" s="68"/>
      <c r="F96" s="68"/>
      <c r="G96" s="68"/>
      <c r="H96" s="68"/>
      <c r="I96" s="68"/>
      <c r="J96" s="68"/>
      <c r="K96" s="68"/>
      <c r="L96" s="68"/>
      <c r="M96" s="68"/>
      <c r="N96" s="68"/>
      <c r="O96" s="68"/>
      <c r="P96" s="68"/>
      <c r="Q96" s="68"/>
      <c r="R96" s="68"/>
      <c r="S96" s="68"/>
      <c r="T96" s="68"/>
      <c r="U96" s="68"/>
      <c r="V96" s="68"/>
    </row>
    <row r="97" spans="1:22" s="62" customFormat="1" x14ac:dyDescent="0.15">
      <c r="A97" s="67"/>
      <c r="B97" s="68"/>
      <c r="C97" s="68"/>
      <c r="D97" s="68"/>
      <c r="E97" s="68"/>
      <c r="F97" s="68"/>
      <c r="G97" s="68"/>
      <c r="H97" s="68"/>
      <c r="I97" s="68"/>
      <c r="J97" s="68"/>
      <c r="K97" s="68"/>
      <c r="L97" s="68"/>
      <c r="M97" s="68"/>
      <c r="N97" s="68"/>
      <c r="O97" s="68"/>
      <c r="P97" s="68"/>
      <c r="Q97" s="68"/>
      <c r="R97" s="68"/>
      <c r="S97" s="68"/>
      <c r="T97" s="68"/>
      <c r="U97" s="68"/>
      <c r="V97" s="68"/>
    </row>
    <row r="98" spans="1:22" s="62" customFormat="1" x14ac:dyDescent="0.15">
      <c r="A98" s="67"/>
      <c r="B98" s="68"/>
      <c r="C98" s="68"/>
      <c r="D98" s="68"/>
      <c r="E98" s="68"/>
      <c r="F98" s="68"/>
      <c r="G98" s="68"/>
      <c r="H98" s="68"/>
      <c r="I98" s="68"/>
      <c r="J98" s="68"/>
      <c r="K98" s="68"/>
      <c r="L98" s="68"/>
      <c r="M98" s="68"/>
      <c r="N98" s="68"/>
      <c r="O98" s="68"/>
      <c r="P98" s="68"/>
      <c r="Q98" s="68"/>
      <c r="R98" s="68"/>
      <c r="S98" s="68"/>
      <c r="T98" s="68"/>
      <c r="U98" s="68"/>
      <c r="V98" s="68"/>
    </row>
    <row r="99" spans="1:22" s="62" customFormat="1" x14ac:dyDescent="0.15">
      <c r="A99" s="67"/>
      <c r="B99" s="68"/>
      <c r="C99" s="68"/>
      <c r="D99" s="68"/>
      <c r="E99" s="68"/>
      <c r="F99" s="68"/>
      <c r="G99" s="68"/>
      <c r="H99" s="68"/>
      <c r="I99" s="68"/>
      <c r="J99" s="68"/>
      <c r="K99" s="68"/>
      <c r="L99" s="68"/>
      <c r="M99" s="68"/>
      <c r="N99" s="68"/>
      <c r="O99" s="68"/>
      <c r="P99" s="68"/>
      <c r="Q99" s="68"/>
      <c r="R99" s="68"/>
      <c r="S99" s="68"/>
      <c r="T99" s="68"/>
      <c r="U99" s="68"/>
      <c r="V99" s="68"/>
    </row>
    <row r="100" spans="1:22" s="62" customFormat="1" x14ac:dyDescent="0.15">
      <c r="A100" s="67"/>
      <c r="B100" s="68"/>
      <c r="C100" s="68"/>
      <c r="D100" s="68"/>
      <c r="E100" s="68"/>
      <c r="F100" s="68"/>
      <c r="G100" s="68"/>
      <c r="H100" s="68"/>
      <c r="I100" s="68"/>
      <c r="J100" s="68"/>
      <c r="K100" s="68"/>
      <c r="L100" s="68"/>
      <c r="M100" s="68"/>
      <c r="N100" s="68"/>
      <c r="O100" s="68"/>
      <c r="P100" s="68"/>
      <c r="Q100" s="68"/>
      <c r="R100" s="68"/>
      <c r="S100" s="68"/>
      <c r="T100" s="68"/>
      <c r="U100" s="68"/>
      <c r="V100" s="68"/>
    </row>
    <row r="101" spans="1:22" s="62" customFormat="1" x14ac:dyDescent="0.15">
      <c r="A101" s="67"/>
      <c r="B101" s="68"/>
      <c r="C101" s="68"/>
      <c r="D101" s="68"/>
      <c r="E101" s="68"/>
      <c r="F101" s="68"/>
      <c r="G101" s="68"/>
      <c r="H101" s="68"/>
      <c r="I101" s="68"/>
      <c r="J101" s="68"/>
      <c r="K101" s="68"/>
      <c r="L101" s="68"/>
      <c r="M101" s="68"/>
      <c r="N101" s="68"/>
      <c r="O101" s="68"/>
      <c r="P101" s="68"/>
      <c r="Q101" s="68"/>
      <c r="R101" s="68"/>
      <c r="S101" s="68"/>
      <c r="T101" s="68"/>
      <c r="U101" s="68"/>
      <c r="V101" s="68"/>
    </row>
    <row r="102" spans="1:22" s="62" customFormat="1" x14ac:dyDescent="0.15">
      <c r="A102" s="67"/>
      <c r="B102" s="68"/>
      <c r="C102" s="68"/>
      <c r="D102" s="68"/>
      <c r="E102" s="68"/>
      <c r="F102" s="68"/>
      <c r="G102" s="68"/>
      <c r="H102" s="68"/>
      <c r="I102" s="68"/>
      <c r="J102" s="68"/>
      <c r="K102" s="68"/>
      <c r="L102" s="68"/>
      <c r="M102" s="68"/>
      <c r="N102" s="68"/>
      <c r="O102" s="68"/>
      <c r="P102" s="68"/>
      <c r="Q102" s="68"/>
      <c r="R102" s="68"/>
      <c r="S102" s="68"/>
      <c r="T102" s="68"/>
      <c r="U102" s="68"/>
      <c r="V102" s="68"/>
    </row>
    <row r="103" spans="1:22" s="62" customFormat="1" x14ac:dyDescent="0.15">
      <c r="A103" s="67"/>
      <c r="B103" s="68"/>
      <c r="C103" s="68"/>
      <c r="D103" s="68"/>
      <c r="E103" s="68"/>
      <c r="F103" s="68"/>
      <c r="G103" s="68"/>
      <c r="H103" s="68"/>
      <c r="I103" s="68"/>
      <c r="J103" s="68"/>
      <c r="K103" s="68"/>
      <c r="L103" s="68"/>
      <c r="M103" s="68"/>
      <c r="N103" s="68"/>
      <c r="O103" s="68"/>
      <c r="P103" s="68"/>
      <c r="Q103" s="68"/>
      <c r="R103" s="68"/>
      <c r="S103" s="68"/>
      <c r="T103" s="68"/>
      <c r="U103" s="68"/>
      <c r="V103" s="68"/>
    </row>
    <row r="104" spans="1:22" s="62" customFormat="1" x14ac:dyDescent="0.15">
      <c r="A104" s="67"/>
      <c r="B104" s="68"/>
      <c r="C104" s="68"/>
      <c r="D104" s="68"/>
      <c r="E104" s="68"/>
      <c r="F104" s="68"/>
      <c r="G104" s="68"/>
      <c r="H104" s="68"/>
      <c r="I104" s="68"/>
      <c r="J104" s="68"/>
      <c r="K104" s="68"/>
      <c r="L104" s="68"/>
      <c r="M104" s="68"/>
      <c r="N104" s="68"/>
      <c r="O104" s="68"/>
      <c r="P104" s="68"/>
      <c r="Q104" s="68"/>
      <c r="R104" s="68"/>
      <c r="S104" s="68"/>
      <c r="T104" s="68"/>
      <c r="U104" s="68"/>
      <c r="V104" s="68"/>
    </row>
    <row r="105" spans="1:22" s="62" customFormat="1" x14ac:dyDescent="0.15">
      <c r="A105" s="67"/>
      <c r="B105" s="68"/>
      <c r="C105" s="68"/>
      <c r="D105" s="68"/>
      <c r="E105" s="68"/>
      <c r="F105" s="68"/>
      <c r="G105" s="68"/>
      <c r="H105" s="68"/>
      <c r="I105" s="68"/>
      <c r="J105" s="68"/>
      <c r="K105" s="68"/>
      <c r="L105" s="68"/>
      <c r="M105" s="68"/>
      <c r="N105" s="68"/>
      <c r="O105" s="68"/>
      <c r="P105" s="68"/>
      <c r="Q105" s="68"/>
      <c r="R105" s="68"/>
      <c r="S105" s="68"/>
      <c r="T105" s="68"/>
      <c r="U105" s="68"/>
      <c r="V105" s="68"/>
    </row>
    <row r="106" spans="1:22" s="62" customFormat="1" x14ac:dyDescent="0.15">
      <c r="A106" s="67"/>
      <c r="B106" s="68"/>
      <c r="C106" s="68"/>
      <c r="D106" s="68"/>
      <c r="E106" s="68"/>
      <c r="F106" s="68"/>
      <c r="G106" s="68"/>
      <c r="H106" s="68"/>
      <c r="I106" s="68"/>
      <c r="J106" s="68"/>
      <c r="K106" s="68"/>
      <c r="L106" s="68"/>
      <c r="M106" s="68"/>
      <c r="N106" s="68"/>
      <c r="O106" s="68"/>
      <c r="P106" s="68"/>
      <c r="Q106" s="68"/>
      <c r="R106" s="68"/>
      <c r="S106" s="68"/>
      <c r="T106" s="68"/>
      <c r="U106" s="68"/>
      <c r="V106" s="68"/>
    </row>
    <row r="107" spans="1:22" s="62" customFormat="1" x14ac:dyDescent="0.15">
      <c r="A107" s="67"/>
      <c r="B107" s="68"/>
      <c r="C107" s="68"/>
      <c r="D107" s="68"/>
      <c r="E107" s="68"/>
      <c r="F107" s="68"/>
      <c r="G107" s="68"/>
      <c r="H107" s="68"/>
      <c r="I107" s="68"/>
      <c r="J107" s="68"/>
      <c r="K107" s="68"/>
      <c r="L107" s="68"/>
      <c r="M107" s="68"/>
      <c r="N107" s="68"/>
      <c r="O107" s="68"/>
      <c r="P107" s="68"/>
      <c r="Q107" s="68"/>
      <c r="R107" s="68"/>
      <c r="S107" s="68"/>
      <c r="T107" s="68"/>
      <c r="U107" s="68"/>
      <c r="V107" s="68"/>
    </row>
    <row r="108" spans="1:22" s="62" customFormat="1" x14ac:dyDescent="0.15">
      <c r="A108" s="67"/>
      <c r="B108" s="68"/>
      <c r="C108" s="68"/>
      <c r="D108" s="68"/>
      <c r="E108" s="68"/>
      <c r="F108" s="68"/>
      <c r="G108" s="68"/>
      <c r="H108" s="68"/>
      <c r="I108" s="68"/>
      <c r="J108" s="68"/>
      <c r="K108" s="68"/>
      <c r="L108" s="68"/>
      <c r="M108" s="68"/>
      <c r="N108" s="68"/>
      <c r="O108" s="68"/>
      <c r="P108" s="68"/>
      <c r="Q108" s="68"/>
      <c r="R108" s="68"/>
      <c r="S108" s="68"/>
      <c r="T108" s="68"/>
      <c r="U108" s="68"/>
      <c r="V108" s="68"/>
    </row>
    <row r="109" spans="1:22" s="62" customFormat="1" x14ac:dyDescent="0.15">
      <c r="A109" s="67"/>
      <c r="B109" s="68"/>
      <c r="C109" s="68"/>
      <c r="D109" s="68"/>
      <c r="E109" s="68"/>
      <c r="F109" s="68"/>
      <c r="G109" s="68"/>
      <c r="H109" s="68"/>
      <c r="I109" s="68"/>
      <c r="J109" s="68"/>
      <c r="K109" s="68"/>
      <c r="L109" s="68"/>
      <c r="M109" s="68"/>
      <c r="N109" s="68"/>
      <c r="O109" s="68"/>
      <c r="P109" s="68"/>
      <c r="Q109" s="68"/>
      <c r="R109" s="68"/>
      <c r="S109" s="68"/>
      <c r="T109" s="68"/>
      <c r="U109" s="68"/>
      <c r="V109" s="68"/>
    </row>
    <row r="110" spans="1:22" s="62" customFormat="1" x14ac:dyDescent="0.15">
      <c r="A110" s="67"/>
      <c r="B110" s="68"/>
      <c r="C110" s="68"/>
      <c r="D110" s="68"/>
      <c r="E110" s="68"/>
      <c r="F110" s="68"/>
      <c r="G110" s="68"/>
      <c r="H110" s="68"/>
      <c r="I110" s="68"/>
      <c r="J110" s="68"/>
      <c r="K110" s="68"/>
      <c r="L110" s="68"/>
      <c r="M110" s="68"/>
      <c r="N110" s="68"/>
      <c r="O110" s="68"/>
      <c r="P110" s="68"/>
      <c r="Q110" s="68"/>
      <c r="R110" s="68"/>
      <c r="S110" s="68"/>
      <c r="T110" s="68"/>
      <c r="U110" s="68"/>
      <c r="V110" s="68"/>
    </row>
    <row r="111" spans="1:22" s="62" customFormat="1" x14ac:dyDescent="0.15">
      <c r="A111" s="67"/>
      <c r="B111" s="68"/>
      <c r="C111" s="68"/>
      <c r="D111" s="68"/>
      <c r="E111" s="68"/>
      <c r="F111" s="68"/>
      <c r="G111" s="68"/>
      <c r="H111" s="68"/>
      <c r="I111" s="68"/>
      <c r="J111" s="68"/>
      <c r="K111" s="68"/>
      <c r="L111" s="68"/>
      <c r="M111" s="68"/>
      <c r="N111" s="68"/>
      <c r="O111" s="68"/>
      <c r="P111" s="68"/>
      <c r="Q111" s="68"/>
      <c r="R111" s="68"/>
      <c r="S111" s="68"/>
      <c r="T111" s="68"/>
      <c r="U111" s="68"/>
      <c r="V111" s="68"/>
    </row>
    <row r="112" spans="1:22" s="62" customFormat="1" x14ac:dyDescent="0.15">
      <c r="A112" s="67"/>
      <c r="B112" s="68"/>
      <c r="C112" s="68"/>
      <c r="D112" s="68"/>
      <c r="E112" s="68"/>
      <c r="F112" s="68"/>
      <c r="G112" s="68"/>
      <c r="H112" s="68"/>
      <c r="I112" s="68"/>
      <c r="J112" s="68"/>
      <c r="K112" s="68"/>
      <c r="L112" s="68"/>
      <c r="M112" s="68"/>
      <c r="N112" s="68"/>
      <c r="O112" s="68"/>
      <c r="P112" s="68"/>
      <c r="Q112" s="68"/>
      <c r="R112" s="68"/>
      <c r="S112" s="68"/>
      <c r="T112" s="68"/>
      <c r="U112" s="68"/>
      <c r="V112" s="68"/>
    </row>
    <row r="113" spans="1:22" s="62" customFormat="1" x14ac:dyDescent="0.15">
      <c r="A113" s="67"/>
      <c r="B113" s="68"/>
      <c r="C113" s="68"/>
      <c r="D113" s="68"/>
      <c r="E113" s="68"/>
      <c r="F113" s="68"/>
      <c r="G113" s="68"/>
      <c r="H113" s="68"/>
      <c r="I113" s="68"/>
      <c r="J113" s="68"/>
      <c r="K113" s="68"/>
      <c r="L113" s="68"/>
      <c r="M113" s="68"/>
      <c r="N113" s="68"/>
      <c r="O113" s="68"/>
      <c r="P113" s="68"/>
      <c r="Q113" s="68"/>
      <c r="R113" s="68"/>
      <c r="S113" s="68"/>
      <c r="T113" s="68"/>
      <c r="U113" s="68"/>
      <c r="V113" s="68"/>
    </row>
    <row r="114" spans="1:22" s="62" customFormat="1" x14ac:dyDescent="0.15">
      <c r="A114" s="67"/>
      <c r="B114" s="68"/>
      <c r="C114" s="68"/>
      <c r="D114" s="68"/>
      <c r="E114" s="68"/>
      <c r="F114" s="68"/>
      <c r="G114" s="68"/>
      <c r="H114" s="68"/>
      <c r="I114" s="68"/>
      <c r="J114" s="68"/>
      <c r="K114" s="68"/>
      <c r="L114" s="68"/>
      <c r="M114" s="68"/>
      <c r="N114" s="68"/>
      <c r="O114" s="68"/>
      <c r="P114" s="68"/>
      <c r="Q114" s="68"/>
      <c r="R114" s="68"/>
      <c r="S114" s="68"/>
      <c r="T114" s="68"/>
      <c r="U114" s="68"/>
      <c r="V114" s="68"/>
    </row>
    <row r="115" spans="1:22" s="62" customFormat="1" x14ac:dyDescent="0.15">
      <c r="A115" s="67"/>
      <c r="B115" s="68"/>
      <c r="C115" s="68"/>
      <c r="D115" s="68"/>
      <c r="E115" s="68"/>
      <c r="F115" s="68"/>
      <c r="G115" s="68"/>
      <c r="H115" s="68"/>
      <c r="I115" s="68"/>
      <c r="J115" s="68"/>
      <c r="K115" s="68"/>
      <c r="L115" s="68"/>
      <c r="M115" s="68"/>
      <c r="N115" s="68"/>
      <c r="O115" s="68"/>
      <c r="P115" s="68"/>
      <c r="Q115" s="68"/>
      <c r="R115" s="68"/>
      <c r="S115" s="68"/>
      <c r="T115" s="68"/>
      <c r="U115" s="68"/>
      <c r="V115" s="68"/>
    </row>
    <row r="116" spans="1:22" s="62" customFormat="1" x14ac:dyDescent="0.15">
      <c r="A116" s="67"/>
      <c r="B116" s="68"/>
      <c r="C116" s="68"/>
      <c r="D116" s="68"/>
      <c r="E116" s="68"/>
      <c r="F116" s="68"/>
      <c r="G116" s="68"/>
      <c r="H116" s="68"/>
      <c r="I116" s="68"/>
      <c r="J116" s="68"/>
      <c r="K116" s="68"/>
      <c r="L116" s="68"/>
      <c r="M116" s="68"/>
      <c r="N116" s="68"/>
      <c r="O116" s="68"/>
      <c r="P116" s="68"/>
      <c r="Q116" s="68"/>
      <c r="R116" s="68"/>
      <c r="S116" s="68"/>
      <c r="T116" s="68"/>
      <c r="U116" s="68"/>
      <c r="V116" s="68"/>
    </row>
    <row r="117" spans="1:22" s="62" customFormat="1" x14ac:dyDescent="0.15">
      <c r="A117" s="67"/>
      <c r="B117" s="68"/>
      <c r="C117" s="68"/>
      <c r="D117" s="68"/>
      <c r="E117" s="68"/>
      <c r="F117" s="68"/>
      <c r="G117" s="68"/>
      <c r="H117" s="68"/>
      <c r="I117" s="68"/>
      <c r="J117" s="68"/>
      <c r="K117" s="68"/>
      <c r="L117" s="68"/>
      <c r="M117" s="68"/>
      <c r="N117" s="68"/>
      <c r="O117" s="68"/>
      <c r="P117" s="68"/>
      <c r="Q117" s="68"/>
      <c r="R117" s="68"/>
      <c r="S117" s="68"/>
      <c r="T117" s="68"/>
      <c r="U117" s="68"/>
      <c r="V117" s="68"/>
    </row>
    <row r="118" spans="1:22" s="62" customFormat="1" x14ac:dyDescent="0.15">
      <c r="A118" s="67"/>
      <c r="B118" s="68"/>
      <c r="C118" s="68"/>
      <c r="D118" s="68"/>
      <c r="E118" s="68"/>
      <c r="F118" s="68"/>
      <c r="G118" s="68"/>
      <c r="H118" s="68"/>
      <c r="I118" s="68"/>
      <c r="J118" s="68"/>
      <c r="K118" s="68"/>
      <c r="L118" s="68"/>
      <c r="M118" s="68"/>
      <c r="N118" s="68"/>
      <c r="O118" s="68"/>
      <c r="P118" s="68"/>
      <c r="Q118" s="68"/>
      <c r="R118" s="68"/>
      <c r="S118" s="68"/>
      <c r="T118" s="68"/>
      <c r="U118" s="68"/>
      <c r="V118" s="68"/>
    </row>
    <row r="119" spans="1:22" s="62" customFormat="1" x14ac:dyDescent="0.15">
      <c r="A119" s="67"/>
      <c r="B119" s="68"/>
      <c r="C119" s="68"/>
      <c r="D119" s="68"/>
      <c r="E119" s="68"/>
      <c r="F119" s="68"/>
      <c r="G119" s="68"/>
      <c r="H119" s="68"/>
      <c r="I119" s="68"/>
      <c r="J119" s="68"/>
      <c r="K119" s="68"/>
      <c r="L119" s="68"/>
      <c r="M119" s="68"/>
      <c r="N119" s="68"/>
      <c r="O119" s="68"/>
      <c r="P119" s="68"/>
      <c r="Q119" s="68"/>
      <c r="R119" s="68"/>
      <c r="S119" s="68"/>
      <c r="T119" s="68"/>
      <c r="U119" s="68"/>
      <c r="V119" s="68"/>
    </row>
    <row r="120" spans="1:22" s="62" customFormat="1" x14ac:dyDescent="0.15">
      <c r="A120" s="67"/>
      <c r="B120" s="68"/>
      <c r="C120" s="68"/>
      <c r="D120" s="68"/>
      <c r="E120" s="68"/>
      <c r="F120" s="68"/>
      <c r="G120" s="68"/>
      <c r="H120" s="68"/>
      <c r="I120" s="68"/>
      <c r="J120" s="68"/>
      <c r="K120" s="68"/>
      <c r="L120" s="68"/>
      <c r="M120" s="68"/>
      <c r="N120" s="68"/>
      <c r="O120" s="68"/>
      <c r="P120" s="68"/>
      <c r="Q120" s="68"/>
      <c r="R120" s="68"/>
      <c r="S120" s="68"/>
      <c r="T120" s="68"/>
      <c r="U120" s="68"/>
      <c r="V120" s="68"/>
    </row>
    <row r="121" spans="1:22" s="62" customFormat="1" x14ac:dyDescent="0.15">
      <c r="A121" s="67"/>
      <c r="B121" s="68"/>
      <c r="C121" s="68"/>
      <c r="D121" s="68"/>
      <c r="E121" s="68"/>
      <c r="F121" s="68"/>
      <c r="G121" s="68"/>
      <c r="H121" s="68"/>
      <c r="I121" s="68"/>
      <c r="J121" s="68"/>
      <c r="K121" s="68"/>
      <c r="L121" s="68"/>
      <c r="M121" s="68"/>
      <c r="N121" s="68"/>
      <c r="O121" s="68"/>
      <c r="P121" s="68"/>
      <c r="Q121" s="68"/>
      <c r="R121" s="68"/>
      <c r="S121" s="68"/>
      <c r="T121" s="68"/>
      <c r="U121" s="68"/>
      <c r="V121" s="68"/>
    </row>
    <row r="122" spans="1:22" s="62" customFormat="1" x14ac:dyDescent="0.15">
      <c r="A122" s="67"/>
      <c r="B122" s="68"/>
      <c r="C122" s="68"/>
      <c r="D122" s="68"/>
      <c r="E122" s="68"/>
      <c r="F122" s="68"/>
      <c r="G122" s="68"/>
      <c r="H122" s="68"/>
      <c r="I122" s="68"/>
      <c r="J122" s="68"/>
      <c r="K122" s="68"/>
      <c r="L122" s="68"/>
      <c r="M122" s="68"/>
      <c r="N122" s="68"/>
      <c r="O122" s="68"/>
      <c r="P122" s="68"/>
      <c r="Q122" s="68"/>
      <c r="R122" s="68"/>
      <c r="S122" s="68"/>
      <c r="T122" s="68"/>
      <c r="U122" s="68"/>
      <c r="V122" s="68"/>
    </row>
    <row r="123" spans="1:22" s="62" customFormat="1" x14ac:dyDescent="0.15">
      <c r="A123" s="67"/>
      <c r="B123" s="68"/>
      <c r="C123" s="68"/>
      <c r="D123" s="68"/>
      <c r="E123" s="68"/>
      <c r="F123" s="68"/>
      <c r="G123" s="68"/>
      <c r="H123" s="68"/>
      <c r="I123" s="68"/>
      <c r="J123" s="68"/>
      <c r="K123" s="68"/>
      <c r="L123" s="68"/>
      <c r="M123" s="68"/>
      <c r="N123" s="68"/>
      <c r="O123" s="68"/>
      <c r="P123" s="68"/>
      <c r="Q123" s="68"/>
      <c r="R123" s="68"/>
      <c r="S123" s="68"/>
      <c r="T123" s="68"/>
      <c r="U123" s="68"/>
      <c r="V123" s="68"/>
    </row>
    <row r="124" spans="1:22" s="62" customFormat="1" x14ac:dyDescent="0.15">
      <c r="A124" s="67"/>
      <c r="B124" s="68"/>
      <c r="C124" s="68"/>
      <c r="D124" s="68"/>
      <c r="E124" s="68"/>
      <c r="F124" s="68"/>
      <c r="G124" s="68"/>
      <c r="H124" s="68"/>
      <c r="I124" s="68"/>
      <c r="J124" s="68"/>
      <c r="K124" s="68"/>
      <c r="L124" s="68"/>
      <c r="M124" s="68"/>
      <c r="N124" s="68"/>
      <c r="O124" s="68"/>
      <c r="P124" s="68"/>
      <c r="Q124" s="68"/>
      <c r="R124" s="68"/>
      <c r="S124" s="68"/>
      <c r="T124" s="68"/>
      <c r="U124" s="68"/>
      <c r="V124" s="68"/>
    </row>
    <row r="125" spans="1:22" s="62" customFormat="1" x14ac:dyDescent="0.15">
      <c r="A125" s="67"/>
      <c r="B125" s="68"/>
      <c r="C125" s="68"/>
      <c r="D125" s="68"/>
      <c r="E125" s="68"/>
      <c r="F125" s="68"/>
      <c r="G125" s="68"/>
      <c r="H125" s="68"/>
      <c r="I125" s="68"/>
      <c r="J125" s="68"/>
      <c r="K125" s="68"/>
      <c r="L125" s="68"/>
      <c r="M125" s="68"/>
      <c r="N125" s="68"/>
      <c r="O125" s="68"/>
      <c r="P125" s="68"/>
      <c r="Q125" s="68"/>
      <c r="R125" s="68"/>
      <c r="S125" s="68"/>
      <c r="T125" s="68"/>
      <c r="U125" s="68"/>
      <c r="V125" s="68"/>
    </row>
    <row r="126" spans="1:22" s="62" customFormat="1" x14ac:dyDescent="0.15">
      <c r="A126" s="67"/>
      <c r="B126" s="68"/>
      <c r="C126" s="68"/>
      <c r="D126" s="68"/>
      <c r="E126" s="68"/>
      <c r="F126" s="68"/>
      <c r="G126" s="68"/>
      <c r="H126" s="68"/>
      <c r="I126" s="68"/>
      <c r="J126" s="68"/>
      <c r="K126" s="68"/>
      <c r="L126" s="68"/>
      <c r="M126" s="68"/>
      <c r="N126" s="68"/>
      <c r="O126" s="68"/>
      <c r="P126" s="68"/>
      <c r="Q126" s="68"/>
      <c r="R126" s="68"/>
      <c r="S126" s="68"/>
      <c r="T126" s="68"/>
      <c r="U126" s="68"/>
      <c r="V126" s="68"/>
    </row>
    <row r="127" spans="1:22" s="62" customFormat="1" x14ac:dyDescent="0.15">
      <c r="A127" s="67"/>
      <c r="B127" s="68"/>
      <c r="C127" s="68"/>
      <c r="D127" s="68"/>
      <c r="E127" s="68"/>
      <c r="F127" s="68"/>
      <c r="G127" s="68"/>
      <c r="H127" s="68"/>
      <c r="I127" s="68"/>
      <c r="J127" s="68"/>
      <c r="K127" s="68"/>
      <c r="L127" s="68"/>
      <c r="M127" s="68"/>
      <c r="N127" s="68"/>
      <c r="O127" s="68"/>
      <c r="P127" s="68"/>
      <c r="Q127" s="68"/>
      <c r="R127" s="68"/>
      <c r="S127" s="68"/>
      <c r="T127" s="68"/>
      <c r="U127" s="68"/>
      <c r="V127" s="68"/>
    </row>
    <row r="128" spans="1:22" s="62" customFormat="1" x14ac:dyDescent="0.15">
      <c r="A128" s="67"/>
      <c r="B128" s="68"/>
      <c r="C128" s="68"/>
      <c r="D128" s="68"/>
      <c r="E128" s="68"/>
      <c r="F128" s="68"/>
      <c r="G128" s="68"/>
      <c r="H128" s="68"/>
      <c r="I128" s="68"/>
      <c r="J128" s="68"/>
      <c r="K128" s="68"/>
      <c r="L128" s="68"/>
      <c r="M128" s="68"/>
      <c r="N128" s="68"/>
      <c r="O128" s="68"/>
      <c r="P128" s="68"/>
      <c r="Q128" s="68"/>
      <c r="R128" s="68"/>
      <c r="S128" s="68"/>
      <c r="T128" s="68"/>
      <c r="U128" s="68"/>
      <c r="V128" s="68"/>
    </row>
    <row r="129" spans="1:22" s="62" customFormat="1" x14ac:dyDescent="0.15">
      <c r="A129" s="67"/>
      <c r="B129" s="68"/>
      <c r="C129" s="68"/>
      <c r="D129" s="68"/>
      <c r="E129" s="68"/>
      <c r="F129" s="68"/>
      <c r="G129" s="68"/>
      <c r="H129" s="68"/>
      <c r="I129" s="68"/>
      <c r="J129" s="68"/>
      <c r="K129" s="68"/>
      <c r="L129" s="68"/>
      <c r="M129" s="68"/>
      <c r="N129" s="68"/>
      <c r="O129" s="68"/>
      <c r="P129" s="68"/>
      <c r="Q129" s="68"/>
      <c r="R129" s="68"/>
      <c r="S129" s="68"/>
      <c r="T129" s="68"/>
      <c r="U129" s="68"/>
      <c r="V129" s="68"/>
    </row>
    <row r="130" spans="1:22" s="62" customFormat="1" x14ac:dyDescent="0.15">
      <c r="A130" s="67"/>
      <c r="B130" s="68"/>
      <c r="C130" s="68"/>
      <c r="D130" s="68"/>
      <c r="E130" s="68"/>
      <c r="F130" s="68"/>
      <c r="G130" s="68"/>
      <c r="H130" s="68"/>
      <c r="I130" s="68"/>
      <c r="J130" s="68"/>
      <c r="K130" s="68"/>
      <c r="L130" s="68"/>
      <c r="M130" s="68"/>
      <c r="N130" s="68"/>
      <c r="O130" s="68"/>
      <c r="P130" s="68"/>
      <c r="Q130" s="68"/>
      <c r="R130" s="68"/>
      <c r="S130" s="68"/>
      <c r="T130" s="68"/>
      <c r="U130" s="68"/>
      <c r="V130" s="68"/>
    </row>
    <row r="131" spans="1:22" s="62" customFormat="1" x14ac:dyDescent="0.15">
      <c r="A131" s="67"/>
      <c r="B131" s="68"/>
      <c r="C131" s="68"/>
      <c r="D131" s="68"/>
      <c r="E131" s="68"/>
      <c r="F131" s="68"/>
      <c r="G131" s="68"/>
      <c r="H131" s="68"/>
      <c r="I131" s="68"/>
      <c r="J131" s="68"/>
      <c r="K131" s="68"/>
      <c r="L131" s="68"/>
      <c r="M131" s="68"/>
      <c r="N131" s="68"/>
      <c r="O131" s="68"/>
      <c r="P131" s="68"/>
      <c r="Q131" s="68"/>
      <c r="R131" s="68"/>
      <c r="S131" s="68"/>
      <c r="T131" s="68"/>
      <c r="U131" s="68"/>
      <c r="V131" s="68"/>
    </row>
    <row r="132" spans="1:22" s="62" customFormat="1" x14ac:dyDescent="0.15">
      <c r="A132" s="67"/>
      <c r="B132" s="68"/>
      <c r="C132" s="68"/>
      <c r="D132" s="68"/>
      <c r="E132" s="68"/>
      <c r="F132" s="68"/>
      <c r="G132" s="68"/>
      <c r="H132" s="68"/>
      <c r="I132" s="68"/>
      <c r="J132" s="68"/>
      <c r="K132" s="68"/>
      <c r="L132" s="68"/>
      <c r="M132" s="68"/>
      <c r="N132" s="68"/>
      <c r="O132" s="68"/>
      <c r="P132" s="68"/>
      <c r="Q132" s="68"/>
      <c r="R132" s="68"/>
      <c r="S132" s="68"/>
      <c r="T132" s="68"/>
      <c r="U132" s="68"/>
      <c r="V132" s="68"/>
    </row>
    <row r="133" spans="1:22" s="62" customFormat="1" x14ac:dyDescent="0.15">
      <c r="A133" s="67"/>
      <c r="B133" s="68"/>
      <c r="C133" s="68"/>
      <c r="D133" s="68"/>
      <c r="E133" s="68"/>
      <c r="F133" s="68"/>
      <c r="G133" s="68"/>
      <c r="H133" s="68"/>
      <c r="I133" s="68"/>
      <c r="J133" s="68"/>
      <c r="K133" s="68"/>
      <c r="L133" s="68"/>
      <c r="M133" s="68"/>
      <c r="N133" s="68"/>
      <c r="O133" s="68"/>
      <c r="P133" s="68"/>
      <c r="Q133" s="68"/>
      <c r="R133" s="68"/>
      <c r="S133" s="68"/>
      <c r="T133" s="68"/>
      <c r="U133" s="68"/>
      <c r="V133" s="68"/>
    </row>
    <row r="134" spans="1:22" s="62" customFormat="1" x14ac:dyDescent="0.15">
      <c r="A134" s="67"/>
      <c r="B134" s="68"/>
      <c r="C134" s="68"/>
      <c r="D134" s="68"/>
      <c r="E134" s="68"/>
      <c r="F134" s="68"/>
      <c r="G134" s="68"/>
      <c r="H134" s="68"/>
      <c r="I134" s="68"/>
      <c r="J134" s="68"/>
      <c r="K134" s="68"/>
      <c r="L134" s="68"/>
      <c r="M134" s="68"/>
      <c r="N134" s="68"/>
      <c r="O134" s="68"/>
      <c r="P134" s="68"/>
      <c r="Q134" s="68"/>
      <c r="R134" s="68"/>
      <c r="S134" s="68"/>
      <c r="T134" s="68"/>
      <c r="U134" s="68"/>
      <c r="V134" s="68"/>
    </row>
    <row r="135" spans="1:22" s="62" customFormat="1" x14ac:dyDescent="0.15">
      <c r="A135" s="67"/>
      <c r="B135" s="68"/>
      <c r="C135" s="68"/>
      <c r="D135" s="68"/>
      <c r="E135" s="68"/>
      <c r="F135" s="68"/>
      <c r="G135" s="68"/>
      <c r="H135" s="68"/>
      <c r="I135" s="68"/>
      <c r="J135" s="68"/>
      <c r="K135" s="68"/>
      <c r="L135" s="68"/>
      <c r="M135" s="68"/>
      <c r="N135" s="68"/>
      <c r="O135" s="68"/>
      <c r="P135" s="68"/>
      <c r="Q135" s="68"/>
      <c r="R135" s="68"/>
      <c r="S135" s="68"/>
      <c r="T135" s="68"/>
      <c r="U135" s="68"/>
      <c r="V135" s="68"/>
    </row>
    <row r="136" spans="1:22" s="62" customFormat="1" x14ac:dyDescent="0.15">
      <c r="A136" s="67"/>
      <c r="B136" s="68"/>
      <c r="C136" s="68"/>
      <c r="D136" s="68"/>
      <c r="E136" s="68"/>
      <c r="F136" s="68"/>
      <c r="G136" s="68"/>
      <c r="H136" s="68"/>
      <c r="I136" s="68"/>
      <c r="J136" s="68"/>
      <c r="K136" s="68"/>
      <c r="L136" s="68"/>
      <c r="M136" s="68"/>
      <c r="N136" s="68"/>
      <c r="O136" s="68"/>
      <c r="P136" s="68"/>
      <c r="Q136" s="68"/>
      <c r="R136" s="68"/>
      <c r="S136" s="68"/>
      <c r="T136" s="68"/>
      <c r="U136" s="68"/>
      <c r="V136" s="68"/>
    </row>
    <row r="137" spans="1:22" s="62" customFormat="1" x14ac:dyDescent="0.15">
      <c r="A137" s="67"/>
      <c r="B137" s="68"/>
      <c r="C137" s="68"/>
      <c r="D137" s="68"/>
      <c r="E137" s="68"/>
      <c r="F137" s="68"/>
      <c r="G137" s="68"/>
      <c r="H137" s="68"/>
      <c r="I137" s="68"/>
      <c r="J137" s="68"/>
      <c r="K137" s="68"/>
      <c r="L137" s="68"/>
      <c r="M137" s="68"/>
      <c r="N137" s="68"/>
      <c r="O137" s="68"/>
      <c r="P137" s="68"/>
      <c r="Q137" s="68"/>
      <c r="R137" s="68"/>
      <c r="S137" s="68"/>
      <c r="T137" s="68"/>
      <c r="U137" s="68"/>
      <c r="V137" s="68"/>
    </row>
    <row r="138" spans="1:22" s="62" customFormat="1" x14ac:dyDescent="0.15">
      <c r="A138" s="67"/>
      <c r="B138" s="68"/>
      <c r="C138" s="68"/>
      <c r="D138" s="68"/>
      <c r="E138" s="68"/>
      <c r="F138" s="68"/>
      <c r="G138" s="68"/>
      <c r="H138" s="68"/>
      <c r="I138" s="68"/>
      <c r="J138" s="68"/>
      <c r="K138" s="68"/>
      <c r="L138" s="68"/>
      <c r="M138" s="68"/>
      <c r="N138" s="68"/>
      <c r="O138" s="68"/>
      <c r="P138" s="68"/>
      <c r="Q138" s="68"/>
      <c r="R138" s="68"/>
      <c r="S138" s="68"/>
      <c r="T138" s="68"/>
      <c r="U138" s="68"/>
      <c r="V138" s="68"/>
    </row>
    <row r="139" spans="1:22" s="62" customFormat="1" x14ac:dyDescent="0.15">
      <c r="A139" s="67"/>
      <c r="B139" s="68"/>
      <c r="C139" s="68"/>
      <c r="D139" s="68"/>
      <c r="E139" s="68"/>
      <c r="F139" s="68"/>
      <c r="G139" s="68"/>
      <c r="H139" s="68"/>
      <c r="I139" s="68"/>
      <c r="J139" s="68"/>
      <c r="K139" s="68"/>
      <c r="L139" s="68"/>
      <c r="M139" s="68"/>
      <c r="N139" s="68"/>
      <c r="O139" s="68"/>
      <c r="P139" s="68"/>
      <c r="Q139" s="68"/>
      <c r="R139" s="68"/>
      <c r="S139" s="68"/>
      <c r="T139" s="68"/>
      <c r="U139" s="68"/>
      <c r="V139" s="68"/>
    </row>
    <row r="140" spans="1:22" s="62" customFormat="1" x14ac:dyDescent="0.15">
      <c r="A140" s="67"/>
      <c r="B140" s="68"/>
      <c r="C140" s="68"/>
      <c r="D140" s="68"/>
      <c r="E140" s="68"/>
      <c r="F140" s="68"/>
      <c r="G140" s="68"/>
      <c r="H140" s="68"/>
      <c r="I140" s="68"/>
      <c r="J140" s="68"/>
      <c r="K140" s="68"/>
      <c r="L140" s="68"/>
      <c r="M140" s="68"/>
      <c r="N140" s="68"/>
      <c r="O140" s="68"/>
      <c r="P140" s="68"/>
      <c r="Q140" s="68"/>
      <c r="R140" s="68"/>
      <c r="S140" s="68"/>
      <c r="T140" s="68"/>
      <c r="U140" s="68"/>
      <c r="V140" s="68"/>
    </row>
    <row r="141" spans="1:22" s="62" customFormat="1" x14ac:dyDescent="0.15">
      <c r="A141" s="67"/>
      <c r="B141" s="68"/>
      <c r="C141" s="68"/>
      <c r="D141" s="68"/>
      <c r="E141" s="68"/>
      <c r="F141" s="68"/>
      <c r="G141" s="68"/>
      <c r="H141" s="68"/>
      <c r="I141" s="68"/>
      <c r="J141" s="68"/>
      <c r="K141" s="68"/>
      <c r="L141" s="68"/>
      <c r="M141" s="68"/>
      <c r="N141" s="68"/>
      <c r="O141" s="68"/>
      <c r="P141" s="68"/>
      <c r="Q141" s="68"/>
      <c r="R141" s="68"/>
      <c r="S141" s="68"/>
      <c r="T141" s="68"/>
      <c r="U141" s="68"/>
      <c r="V141" s="68"/>
    </row>
    <row r="142" spans="1:22" s="62" customFormat="1" x14ac:dyDescent="0.15">
      <c r="A142" s="67"/>
      <c r="B142" s="68"/>
      <c r="C142" s="68"/>
      <c r="D142" s="68"/>
      <c r="E142" s="68"/>
      <c r="F142" s="68"/>
      <c r="G142" s="68"/>
      <c r="H142" s="68"/>
      <c r="I142" s="68"/>
      <c r="J142" s="68"/>
      <c r="K142" s="68"/>
      <c r="L142" s="68"/>
      <c r="M142" s="68"/>
      <c r="N142" s="68"/>
      <c r="O142" s="68"/>
      <c r="P142" s="68"/>
      <c r="Q142" s="68"/>
      <c r="R142" s="68"/>
      <c r="S142" s="68"/>
      <c r="T142" s="68"/>
      <c r="U142" s="68"/>
      <c r="V142" s="68"/>
    </row>
    <row r="143" spans="1:22" s="62" customFormat="1" x14ac:dyDescent="0.15">
      <c r="A143" s="67"/>
      <c r="B143" s="68"/>
      <c r="C143" s="68"/>
      <c r="D143" s="68"/>
      <c r="E143" s="68"/>
      <c r="F143" s="68"/>
      <c r="G143" s="68"/>
      <c r="H143" s="68"/>
      <c r="I143" s="68"/>
      <c r="J143" s="68"/>
      <c r="K143" s="68"/>
      <c r="L143" s="68"/>
      <c r="M143" s="68"/>
      <c r="N143" s="68"/>
      <c r="O143" s="68"/>
      <c r="P143" s="68"/>
      <c r="Q143" s="68"/>
      <c r="R143" s="68"/>
      <c r="S143" s="68"/>
      <c r="T143" s="68"/>
      <c r="U143" s="68"/>
      <c r="V143" s="68"/>
    </row>
    <row r="144" spans="1:22" s="62" customFormat="1" x14ac:dyDescent="0.15">
      <c r="A144" s="67"/>
      <c r="B144" s="68"/>
      <c r="C144" s="68"/>
      <c r="D144" s="68"/>
      <c r="E144" s="68"/>
      <c r="F144" s="68"/>
      <c r="G144" s="68"/>
      <c r="H144" s="68"/>
      <c r="I144" s="68"/>
      <c r="J144" s="68"/>
      <c r="K144" s="68"/>
      <c r="L144" s="68"/>
      <c r="M144" s="68"/>
      <c r="N144" s="68"/>
      <c r="O144" s="68"/>
      <c r="P144" s="68"/>
      <c r="Q144" s="68"/>
      <c r="R144" s="68"/>
      <c r="S144" s="68"/>
      <c r="T144" s="68"/>
      <c r="U144" s="68"/>
      <c r="V144" s="68"/>
    </row>
    <row r="145" spans="1:22" s="62" customFormat="1" x14ac:dyDescent="0.15">
      <c r="A145" s="67"/>
      <c r="B145" s="68"/>
      <c r="C145" s="68"/>
      <c r="D145" s="68"/>
      <c r="E145" s="68"/>
      <c r="F145" s="68"/>
      <c r="G145" s="68"/>
      <c r="H145" s="68"/>
      <c r="I145" s="68"/>
      <c r="J145" s="68"/>
      <c r="K145" s="68"/>
      <c r="L145" s="68"/>
      <c r="M145" s="68"/>
      <c r="N145" s="68"/>
      <c r="O145" s="68"/>
      <c r="P145" s="68"/>
      <c r="Q145" s="68"/>
      <c r="R145" s="68"/>
      <c r="S145" s="68"/>
      <c r="T145" s="68"/>
      <c r="U145" s="68"/>
      <c r="V145" s="68"/>
    </row>
    <row r="146" spans="1:22" s="62" customFormat="1" x14ac:dyDescent="0.15">
      <c r="A146" s="67"/>
      <c r="B146" s="68"/>
      <c r="C146" s="68"/>
      <c r="D146" s="68"/>
      <c r="E146" s="68"/>
      <c r="F146" s="68"/>
      <c r="G146" s="68"/>
      <c r="H146" s="68"/>
      <c r="I146" s="68"/>
      <c r="J146" s="68"/>
      <c r="K146" s="68"/>
      <c r="L146" s="68"/>
      <c r="M146" s="68"/>
      <c r="N146" s="68"/>
      <c r="O146" s="68"/>
      <c r="P146" s="68"/>
      <c r="Q146" s="68"/>
      <c r="R146" s="68"/>
      <c r="S146" s="68"/>
      <c r="T146" s="68"/>
      <c r="U146" s="68"/>
      <c r="V146" s="68"/>
    </row>
    <row r="147" spans="1:22" s="62" customFormat="1" x14ac:dyDescent="0.15">
      <c r="A147" s="67"/>
      <c r="B147" s="68"/>
      <c r="C147" s="68"/>
      <c r="D147" s="68"/>
      <c r="E147" s="68"/>
      <c r="F147" s="68"/>
      <c r="G147" s="68"/>
      <c r="H147" s="68"/>
      <c r="I147" s="68"/>
      <c r="J147" s="68"/>
      <c r="K147" s="68"/>
      <c r="L147" s="68"/>
      <c r="M147" s="68"/>
      <c r="N147" s="68"/>
      <c r="O147" s="68"/>
      <c r="P147" s="68"/>
      <c r="Q147" s="68"/>
      <c r="R147" s="68"/>
      <c r="S147" s="68"/>
      <c r="T147" s="68"/>
      <c r="U147" s="68"/>
      <c r="V147" s="68"/>
    </row>
    <row r="148" spans="1:22" s="62" customFormat="1" x14ac:dyDescent="0.15">
      <c r="A148" s="67"/>
      <c r="B148" s="68"/>
      <c r="C148" s="68"/>
      <c r="D148" s="68"/>
      <c r="E148" s="68"/>
      <c r="F148" s="68"/>
      <c r="G148" s="68"/>
      <c r="H148" s="68"/>
      <c r="I148" s="68"/>
      <c r="J148" s="68"/>
      <c r="K148" s="68"/>
      <c r="L148" s="68"/>
      <c r="M148" s="68"/>
      <c r="N148" s="68"/>
      <c r="O148" s="68"/>
      <c r="P148" s="68"/>
      <c r="Q148" s="68"/>
      <c r="R148" s="68"/>
      <c r="S148" s="68"/>
      <c r="T148" s="68"/>
      <c r="U148" s="68"/>
      <c r="V148" s="68"/>
    </row>
    <row r="149" spans="1:22" s="62" customFormat="1" x14ac:dyDescent="0.15">
      <c r="A149" s="67"/>
      <c r="B149" s="68"/>
      <c r="C149" s="68"/>
      <c r="D149" s="68"/>
      <c r="E149" s="68"/>
      <c r="F149" s="68"/>
      <c r="G149" s="68"/>
      <c r="H149" s="68"/>
      <c r="I149" s="68"/>
      <c r="J149" s="68"/>
      <c r="K149" s="68"/>
      <c r="L149" s="68"/>
      <c r="M149" s="68"/>
      <c r="N149" s="68"/>
      <c r="O149" s="68"/>
      <c r="P149" s="68"/>
      <c r="Q149" s="68"/>
      <c r="R149" s="68"/>
      <c r="S149" s="68"/>
      <c r="T149" s="68"/>
      <c r="U149" s="68"/>
      <c r="V149" s="68"/>
    </row>
    <row r="150" spans="1:22" s="62" customFormat="1" x14ac:dyDescent="0.15">
      <c r="A150" s="67"/>
      <c r="B150" s="68"/>
      <c r="C150" s="68"/>
      <c r="D150" s="68"/>
      <c r="E150" s="68"/>
      <c r="F150" s="68"/>
      <c r="G150" s="68"/>
      <c r="H150" s="68"/>
      <c r="I150" s="68"/>
      <c r="J150" s="68"/>
      <c r="K150" s="68"/>
      <c r="L150" s="68"/>
      <c r="M150" s="68"/>
      <c r="N150" s="68"/>
      <c r="O150" s="68"/>
      <c r="P150" s="68"/>
      <c r="Q150" s="68"/>
      <c r="R150" s="68"/>
      <c r="S150" s="68"/>
      <c r="T150" s="68"/>
      <c r="U150" s="68"/>
      <c r="V150" s="68"/>
    </row>
    <row r="151" spans="1:22" s="62" customFormat="1" x14ac:dyDescent="0.15">
      <c r="A151" s="67"/>
      <c r="B151" s="68"/>
      <c r="C151" s="68"/>
      <c r="D151" s="68"/>
      <c r="E151" s="68"/>
      <c r="F151" s="68"/>
      <c r="G151" s="68"/>
      <c r="H151" s="68"/>
      <c r="I151" s="68"/>
      <c r="J151" s="68"/>
      <c r="K151" s="68"/>
      <c r="L151" s="68"/>
      <c r="M151" s="68"/>
      <c r="N151" s="68"/>
      <c r="O151" s="68"/>
      <c r="P151" s="68"/>
      <c r="Q151" s="68"/>
      <c r="R151" s="68"/>
      <c r="S151" s="68"/>
      <c r="T151" s="68"/>
      <c r="U151" s="68"/>
      <c r="V151" s="68"/>
    </row>
    <row r="152" spans="1:22" s="62" customFormat="1" x14ac:dyDescent="0.15">
      <c r="A152" s="67"/>
      <c r="B152" s="68"/>
      <c r="C152" s="68"/>
      <c r="D152" s="68"/>
      <c r="E152" s="68"/>
      <c r="F152" s="68"/>
      <c r="G152" s="68"/>
      <c r="H152" s="68"/>
      <c r="I152" s="68"/>
      <c r="J152" s="68"/>
      <c r="K152" s="68"/>
      <c r="L152" s="68"/>
      <c r="M152" s="68"/>
      <c r="N152" s="68"/>
      <c r="O152" s="68"/>
      <c r="P152" s="68"/>
      <c r="Q152" s="68"/>
      <c r="R152" s="68"/>
      <c r="S152" s="68"/>
      <c r="T152" s="68"/>
      <c r="U152" s="68"/>
      <c r="V152" s="68"/>
    </row>
    <row r="153" spans="1:22" s="62" customFormat="1" x14ac:dyDescent="0.15">
      <c r="A153" s="67"/>
      <c r="B153" s="68"/>
      <c r="C153" s="68"/>
      <c r="D153" s="68"/>
      <c r="E153" s="68"/>
      <c r="F153" s="68"/>
      <c r="G153" s="68"/>
      <c r="H153" s="68"/>
      <c r="I153" s="68"/>
      <c r="J153" s="68"/>
      <c r="K153" s="68"/>
      <c r="L153" s="68"/>
      <c r="M153" s="68"/>
      <c r="N153" s="68"/>
      <c r="O153" s="68"/>
      <c r="P153" s="68"/>
      <c r="Q153" s="68"/>
      <c r="R153" s="68"/>
      <c r="S153" s="68"/>
      <c r="T153" s="68"/>
      <c r="U153" s="68"/>
      <c r="V153" s="68"/>
    </row>
    <row r="154" spans="1:22" s="62" customFormat="1" x14ac:dyDescent="0.15">
      <c r="A154" s="67"/>
      <c r="B154" s="68"/>
      <c r="C154" s="68"/>
      <c r="D154" s="68"/>
      <c r="E154" s="68"/>
      <c r="F154" s="68"/>
      <c r="G154" s="68"/>
      <c r="H154" s="68"/>
      <c r="I154" s="68"/>
      <c r="J154" s="68"/>
      <c r="K154" s="68"/>
      <c r="L154" s="68"/>
      <c r="M154" s="68"/>
      <c r="N154" s="68"/>
      <c r="O154" s="68"/>
      <c r="P154" s="68"/>
      <c r="Q154" s="68"/>
      <c r="R154" s="68"/>
      <c r="S154" s="68"/>
      <c r="T154" s="68"/>
      <c r="U154" s="68"/>
      <c r="V154" s="68"/>
    </row>
    <row r="155" spans="1:22" s="62" customFormat="1" x14ac:dyDescent="0.15">
      <c r="A155" s="67"/>
      <c r="B155" s="68"/>
      <c r="C155" s="68"/>
      <c r="D155" s="68"/>
      <c r="E155" s="68"/>
      <c r="F155" s="68"/>
      <c r="G155" s="68"/>
      <c r="H155" s="68"/>
      <c r="I155" s="68"/>
      <c r="J155" s="68"/>
      <c r="K155" s="68"/>
      <c r="L155" s="68"/>
      <c r="M155" s="68"/>
      <c r="N155" s="68"/>
      <c r="O155" s="68"/>
      <c r="P155" s="68"/>
      <c r="Q155" s="68"/>
      <c r="R155" s="68"/>
      <c r="S155" s="68"/>
      <c r="T155" s="68"/>
      <c r="U155" s="68"/>
      <c r="V155" s="68"/>
    </row>
    <row r="156" spans="1:22" s="62" customFormat="1" x14ac:dyDescent="0.15">
      <c r="A156" s="67"/>
      <c r="B156" s="68"/>
      <c r="C156" s="68"/>
      <c r="D156" s="68"/>
      <c r="E156" s="68"/>
      <c r="F156" s="68"/>
      <c r="G156" s="68"/>
      <c r="H156" s="68"/>
      <c r="I156" s="68"/>
      <c r="J156" s="68"/>
      <c r="K156" s="68"/>
      <c r="L156" s="68"/>
      <c r="M156" s="68"/>
      <c r="N156" s="68"/>
      <c r="O156" s="68"/>
      <c r="P156" s="68"/>
      <c r="Q156" s="68"/>
      <c r="R156" s="68"/>
      <c r="S156" s="68"/>
      <c r="T156" s="68"/>
      <c r="U156" s="68"/>
      <c r="V156" s="68"/>
    </row>
    <row r="157" spans="1:22" s="62" customFormat="1" x14ac:dyDescent="0.15">
      <c r="A157" s="67"/>
      <c r="B157" s="68"/>
      <c r="C157" s="68"/>
      <c r="D157" s="68"/>
      <c r="E157" s="68"/>
      <c r="F157" s="68"/>
      <c r="G157" s="68"/>
      <c r="H157" s="68"/>
      <c r="I157" s="68"/>
      <c r="J157" s="68"/>
      <c r="K157" s="68"/>
      <c r="L157" s="68"/>
      <c r="M157" s="68"/>
      <c r="N157" s="68"/>
      <c r="O157" s="68"/>
      <c r="P157" s="68"/>
      <c r="Q157" s="68"/>
      <c r="R157" s="68"/>
      <c r="S157" s="68"/>
      <c r="T157" s="68"/>
      <c r="U157" s="68"/>
      <c r="V157" s="68"/>
    </row>
    <row r="158" spans="1:22" s="62" customFormat="1" x14ac:dyDescent="0.15">
      <c r="A158" s="67"/>
      <c r="B158" s="68"/>
      <c r="C158" s="68"/>
      <c r="D158" s="68"/>
      <c r="E158" s="68"/>
      <c r="F158" s="68"/>
      <c r="G158" s="68"/>
      <c r="H158" s="68"/>
      <c r="I158" s="68"/>
      <c r="J158" s="68"/>
      <c r="K158" s="68"/>
      <c r="L158" s="68"/>
      <c r="M158" s="68"/>
      <c r="N158" s="68"/>
      <c r="O158" s="68"/>
      <c r="P158" s="68"/>
      <c r="Q158" s="68"/>
      <c r="R158" s="68"/>
      <c r="S158" s="68"/>
      <c r="T158" s="68"/>
      <c r="U158" s="68"/>
      <c r="V158" s="68"/>
    </row>
    <row r="159" spans="1:22" s="62" customFormat="1" x14ac:dyDescent="0.15">
      <c r="A159" s="67"/>
      <c r="B159" s="68"/>
      <c r="C159" s="68"/>
      <c r="D159" s="68"/>
      <c r="E159" s="68"/>
      <c r="F159" s="68"/>
      <c r="G159" s="68"/>
      <c r="H159" s="68"/>
      <c r="I159" s="68"/>
      <c r="J159" s="68"/>
      <c r="K159" s="68"/>
      <c r="L159" s="68"/>
      <c r="M159" s="68"/>
      <c r="N159" s="68"/>
      <c r="O159" s="68"/>
      <c r="P159" s="68"/>
      <c r="Q159" s="68"/>
      <c r="R159" s="68"/>
      <c r="S159" s="68"/>
      <c r="T159" s="68"/>
      <c r="U159" s="68"/>
      <c r="V159" s="68"/>
    </row>
    <row r="160" spans="1:22" s="62" customFormat="1" x14ac:dyDescent="0.15">
      <c r="A160" s="67"/>
      <c r="B160" s="68"/>
      <c r="C160" s="68"/>
      <c r="D160" s="68"/>
      <c r="E160" s="68"/>
      <c r="F160" s="68"/>
      <c r="G160" s="68"/>
      <c r="H160" s="68"/>
      <c r="I160" s="68"/>
      <c r="J160" s="68"/>
      <c r="K160" s="68"/>
      <c r="L160" s="68"/>
      <c r="M160" s="68"/>
      <c r="N160" s="68"/>
      <c r="O160" s="68"/>
      <c r="P160" s="68"/>
      <c r="Q160" s="68"/>
      <c r="R160" s="68"/>
      <c r="S160" s="68"/>
      <c r="T160" s="68"/>
      <c r="U160" s="68"/>
      <c r="V160" s="68"/>
    </row>
    <row r="161" spans="1:22" s="62" customFormat="1" x14ac:dyDescent="0.15">
      <c r="A161" s="67"/>
      <c r="B161" s="68"/>
      <c r="C161" s="68"/>
      <c r="D161" s="68"/>
      <c r="E161" s="68"/>
      <c r="F161" s="68"/>
      <c r="G161" s="68"/>
      <c r="H161" s="68"/>
      <c r="I161" s="68"/>
      <c r="J161" s="68"/>
      <c r="K161" s="68"/>
      <c r="L161" s="68"/>
      <c r="M161" s="68"/>
      <c r="N161" s="68"/>
      <c r="O161" s="68"/>
      <c r="P161" s="68"/>
      <c r="Q161" s="68"/>
      <c r="R161" s="68"/>
      <c r="S161" s="68"/>
      <c r="T161" s="68"/>
      <c r="U161" s="68"/>
      <c r="V161" s="68"/>
    </row>
    <row r="162" spans="1:22" s="62" customFormat="1" x14ac:dyDescent="0.15">
      <c r="A162" s="67"/>
      <c r="B162" s="68"/>
      <c r="C162" s="68"/>
      <c r="D162" s="68"/>
      <c r="E162" s="68"/>
      <c r="F162" s="68"/>
      <c r="G162" s="68"/>
      <c r="H162" s="68"/>
      <c r="I162" s="68"/>
      <c r="J162" s="68"/>
      <c r="K162" s="68"/>
      <c r="L162" s="68"/>
      <c r="M162" s="68"/>
      <c r="N162" s="68"/>
      <c r="O162" s="68"/>
      <c r="P162" s="68"/>
      <c r="Q162" s="68"/>
      <c r="R162" s="68"/>
      <c r="S162" s="68"/>
      <c r="T162" s="68"/>
      <c r="U162" s="68"/>
      <c r="V162" s="68"/>
    </row>
    <row r="163" spans="1:22" s="62" customFormat="1" x14ac:dyDescent="0.15">
      <c r="A163" s="67"/>
      <c r="B163" s="68"/>
      <c r="C163" s="68"/>
      <c r="D163" s="68"/>
      <c r="E163" s="68"/>
      <c r="F163" s="68"/>
      <c r="G163" s="68"/>
      <c r="H163" s="68"/>
      <c r="I163" s="68"/>
      <c r="J163" s="68"/>
      <c r="K163" s="68"/>
      <c r="L163" s="68"/>
      <c r="M163" s="68"/>
      <c r="N163" s="68"/>
      <c r="O163" s="68"/>
      <c r="P163" s="68"/>
      <c r="Q163" s="68"/>
      <c r="R163" s="68"/>
      <c r="S163" s="68"/>
      <c r="T163" s="68"/>
      <c r="U163" s="68"/>
      <c r="V163" s="68"/>
    </row>
    <row r="164" spans="1:22" s="62" customFormat="1" x14ac:dyDescent="0.15">
      <c r="A164" s="67"/>
      <c r="B164" s="68"/>
      <c r="C164" s="68"/>
      <c r="D164" s="68"/>
      <c r="E164" s="68"/>
      <c r="F164" s="68"/>
      <c r="G164" s="68"/>
      <c r="H164" s="68"/>
      <c r="I164" s="68"/>
      <c r="J164" s="68"/>
      <c r="K164" s="68"/>
      <c r="L164" s="68"/>
      <c r="M164" s="68"/>
      <c r="N164" s="68"/>
      <c r="O164" s="68"/>
      <c r="P164" s="68"/>
      <c r="Q164" s="68"/>
      <c r="R164" s="68"/>
      <c r="S164" s="68"/>
      <c r="T164" s="68"/>
      <c r="U164" s="68"/>
      <c r="V164" s="68"/>
    </row>
    <row r="165" spans="1:22" s="62" customFormat="1" x14ac:dyDescent="0.15">
      <c r="A165" s="67"/>
      <c r="B165" s="68"/>
      <c r="C165" s="68"/>
      <c r="D165" s="68"/>
      <c r="E165" s="68"/>
      <c r="F165" s="68"/>
      <c r="G165" s="68"/>
      <c r="H165" s="68"/>
      <c r="I165" s="68"/>
      <c r="J165" s="68"/>
      <c r="K165" s="68"/>
      <c r="L165" s="68"/>
      <c r="M165" s="68"/>
      <c r="N165" s="68"/>
      <c r="O165" s="68"/>
      <c r="P165" s="68"/>
      <c r="Q165" s="68"/>
      <c r="R165" s="68"/>
      <c r="S165" s="68"/>
      <c r="T165" s="68"/>
      <c r="U165" s="68"/>
      <c r="V165" s="68"/>
    </row>
    <row r="166" spans="1:22" s="62" customFormat="1" x14ac:dyDescent="0.15">
      <c r="A166" s="67"/>
      <c r="B166" s="68"/>
      <c r="C166" s="68"/>
      <c r="D166" s="68"/>
      <c r="E166" s="68"/>
      <c r="F166" s="68"/>
      <c r="G166" s="68"/>
      <c r="H166" s="68"/>
      <c r="I166" s="68"/>
      <c r="J166" s="68"/>
      <c r="K166" s="68"/>
      <c r="L166" s="68"/>
      <c r="M166" s="68"/>
      <c r="N166" s="68"/>
      <c r="O166" s="68"/>
      <c r="P166" s="68"/>
      <c r="Q166" s="68"/>
      <c r="R166" s="68"/>
      <c r="S166" s="68"/>
      <c r="T166" s="68"/>
      <c r="U166" s="68"/>
      <c r="V166" s="68"/>
    </row>
    <row r="167" spans="1:22" s="62" customFormat="1" x14ac:dyDescent="0.15">
      <c r="A167" s="67"/>
      <c r="B167" s="68"/>
      <c r="C167" s="68"/>
      <c r="D167" s="68"/>
      <c r="E167" s="68"/>
      <c r="F167" s="68"/>
      <c r="G167" s="68"/>
      <c r="H167" s="68"/>
      <c r="I167" s="68"/>
      <c r="J167" s="68"/>
      <c r="K167" s="68"/>
      <c r="L167" s="68"/>
      <c r="M167" s="68"/>
      <c r="N167" s="68"/>
      <c r="O167" s="68"/>
      <c r="P167" s="68"/>
      <c r="Q167" s="68"/>
      <c r="R167" s="68"/>
      <c r="S167" s="68"/>
      <c r="T167" s="68"/>
      <c r="U167" s="68"/>
      <c r="V167" s="68"/>
    </row>
    <row r="168" spans="1:22" s="62" customFormat="1" x14ac:dyDescent="0.15">
      <c r="A168" s="67"/>
      <c r="B168" s="68"/>
      <c r="C168" s="68"/>
      <c r="D168" s="68"/>
      <c r="E168" s="68"/>
      <c r="F168" s="68"/>
      <c r="G168" s="68"/>
      <c r="H168" s="68"/>
      <c r="I168" s="68"/>
      <c r="J168" s="68"/>
      <c r="K168" s="68"/>
      <c r="L168" s="68"/>
      <c r="M168" s="68"/>
      <c r="N168" s="68"/>
      <c r="O168" s="68"/>
      <c r="P168" s="68"/>
      <c r="Q168" s="68"/>
      <c r="R168" s="68"/>
      <c r="S168" s="68"/>
      <c r="T168" s="68"/>
      <c r="U168" s="68"/>
      <c r="V168" s="68"/>
    </row>
    <row r="169" spans="1:22" s="62" customFormat="1" x14ac:dyDescent="0.15">
      <c r="A169" s="67"/>
      <c r="B169" s="68"/>
      <c r="C169" s="68"/>
      <c r="D169" s="68"/>
      <c r="E169" s="68"/>
      <c r="F169" s="68"/>
      <c r="G169" s="68"/>
      <c r="H169" s="68"/>
      <c r="I169" s="68"/>
      <c r="J169" s="68"/>
      <c r="K169" s="68"/>
      <c r="L169" s="68"/>
      <c r="M169" s="68"/>
      <c r="N169" s="68"/>
      <c r="O169" s="68"/>
      <c r="P169" s="68"/>
      <c r="Q169" s="68"/>
      <c r="R169" s="68"/>
      <c r="S169" s="68"/>
      <c r="T169" s="68"/>
      <c r="U169" s="68"/>
      <c r="V169" s="68"/>
    </row>
    <row r="170" spans="1:22" s="62" customFormat="1" x14ac:dyDescent="0.15">
      <c r="A170" s="67"/>
      <c r="B170" s="68"/>
      <c r="C170" s="68"/>
      <c r="D170" s="68"/>
      <c r="E170" s="68"/>
      <c r="F170" s="68"/>
      <c r="G170" s="68"/>
      <c r="H170" s="68"/>
      <c r="I170" s="68"/>
      <c r="J170" s="68"/>
      <c r="K170" s="68"/>
      <c r="L170" s="68"/>
      <c r="M170" s="68"/>
      <c r="N170" s="68"/>
      <c r="O170" s="68"/>
      <c r="P170" s="68"/>
      <c r="Q170" s="68"/>
      <c r="R170" s="68"/>
      <c r="S170" s="68"/>
      <c r="T170" s="68"/>
      <c r="U170" s="68"/>
      <c r="V170" s="68"/>
    </row>
    <row r="171" spans="1:22" s="62" customFormat="1" x14ac:dyDescent="0.15">
      <c r="A171" s="67"/>
      <c r="B171" s="68"/>
      <c r="C171" s="68"/>
      <c r="D171" s="68"/>
      <c r="E171" s="68"/>
      <c r="F171" s="68"/>
      <c r="G171" s="68"/>
      <c r="H171" s="68"/>
      <c r="I171" s="68"/>
      <c r="J171" s="68"/>
      <c r="K171" s="68"/>
      <c r="L171" s="68"/>
      <c r="M171" s="68"/>
      <c r="N171" s="68"/>
      <c r="O171" s="68"/>
      <c r="P171" s="68"/>
      <c r="Q171" s="68"/>
      <c r="R171" s="68"/>
      <c r="S171" s="68"/>
      <c r="T171" s="68"/>
      <c r="U171" s="68"/>
      <c r="V171" s="68"/>
    </row>
    <row r="172" spans="1:22" s="62" customFormat="1" x14ac:dyDescent="0.15">
      <c r="A172" s="67"/>
      <c r="B172" s="68"/>
      <c r="C172" s="68"/>
      <c r="D172" s="68"/>
      <c r="E172" s="68"/>
      <c r="F172" s="68"/>
      <c r="G172" s="68"/>
      <c r="H172" s="68"/>
      <c r="I172" s="68"/>
      <c r="J172" s="68"/>
      <c r="K172" s="68"/>
      <c r="L172" s="68"/>
      <c r="M172" s="68"/>
      <c r="N172" s="68"/>
      <c r="O172" s="68"/>
      <c r="P172" s="68"/>
      <c r="Q172" s="68"/>
      <c r="R172" s="68"/>
      <c r="S172" s="68"/>
      <c r="T172" s="68"/>
      <c r="U172" s="68"/>
      <c r="V172" s="68"/>
    </row>
    <row r="173" spans="1:22" s="62" customFormat="1" x14ac:dyDescent="0.15">
      <c r="A173" s="67"/>
      <c r="B173" s="68"/>
      <c r="C173" s="68"/>
      <c r="D173" s="68"/>
      <c r="E173" s="68"/>
      <c r="F173" s="68"/>
      <c r="G173" s="68"/>
      <c r="H173" s="68"/>
      <c r="I173" s="68"/>
      <c r="J173" s="68"/>
      <c r="K173" s="68"/>
      <c r="L173" s="68"/>
      <c r="M173" s="68"/>
      <c r="N173" s="68"/>
      <c r="O173" s="68"/>
      <c r="P173" s="68"/>
      <c r="Q173" s="68"/>
      <c r="R173" s="68"/>
      <c r="S173" s="68"/>
      <c r="T173" s="68"/>
      <c r="U173" s="68"/>
      <c r="V173" s="68"/>
    </row>
    <row r="174" spans="1:22" s="62" customFormat="1" x14ac:dyDescent="0.15">
      <c r="A174" s="67"/>
      <c r="B174" s="68"/>
      <c r="C174" s="68"/>
      <c r="D174" s="68"/>
      <c r="E174" s="68"/>
      <c r="F174" s="68"/>
      <c r="G174" s="68"/>
      <c r="H174" s="68"/>
      <c r="I174" s="68"/>
      <c r="J174" s="68"/>
      <c r="K174" s="68"/>
      <c r="L174" s="68"/>
      <c r="M174" s="68"/>
      <c r="N174" s="68"/>
      <c r="O174" s="68"/>
      <c r="P174" s="68"/>
      <c r="Q174" s="68"/>
      <c r="R174" s="68"/>
      <c r="S174" s="68"/>
      <c r="T174" s="68"/>
      <c r="U174" s="68"/>
      <c r="V174" s="68"/>
    </row>
    <row r="175" spans="1:22" s="62" customFormat="1" x14ac:dyDescent="0.15">
      <c r="A175" s="67"/>
      <c r="B175" s="68"/>
      <c r="C175" s="68"/>
      <c r="D175" s="68"/>
      <c r="E175" s="68"/>
      <c r="F175" s="68"/>
      <c r="G175" s="68"/>
      <c r="H175" s="68"/>
      <c r="I175" s="68"/>
      <c r="J175" s="68"/>
      <c r="K175" s="68"/>
      <c r="L175" s="68"/>
      <c r="M175" s="68"/>
      <c r="N175" s="68"/>
      <c r="O175" s="68"/>
      <c r="P175" s="68"/>
      <c r="Q175" s="68"/>
      <c r="R175" s="68"/>
      <c r="S175" s="68"/>
      <c r="T175" s="68"/>
      <c r="U175" s="68"/>
      <c r="V175" s="68"/>
    </row>
    <row r="176" spans="1:22" s="62" customFormat="1" x14ac:dyDescent="0.15">
      <c r="A176" s="67"/>
      <c r="B176" s="68"/>
      <c r="C176" s="68"/>
      <c r="D176" s="68"/>
      <c r="E176" s="68"/>
      <c r="F176" s="68"/>
      <c r="G176" s="68"/>
      <c r="H176" s="68"/>
      <c r="I176" s="68"/>
      <c r="J176" s="68"/>
      <c r="K176" s="68"/>
      <c r="L176" s="68"/>
      <c r="M176" s="68"/>
      <c r="N176" s="68"/>
      <c r="O176" s="68"/>
      <c r="P176" s="68"/>
      <c r="Q176" s="68"/>
      <c r="R176" s="68"/>
      <c r="S176" s="68"/>
      <c r="T176" s="68"/>
      <c r="U176" s="68"/>
      <c r="V176" s="68"/>
    </row>
    <row r="177" spans="1:22" s="62" customFormat="1" x14ac:dyDescent="0.15">
      <c r="A177" s="67"/>
      <c r="B177" s="68"/>
      <c r="C177" s="68"/>
      <c r="D177" s="68"/>
      <c r="E177" s="68"/>
      <c r="F177" s="68"/>
      <c r="G177" s="68"/>
      <c r="H177" s="68"/>
      <c r="I177" s="68"/>
      <c r="J177" s="68"/>
      <c r="K177" s="68"/>
      <c r="L177" s="68"/>
      <c r="M177" s="68"/>
      <c r="N177" s="68"/>
      <c r="O177" s="68"/>
      <c r="P177" s="68"/>
      <c r="Q177" s="68"/>
      <c r="R177" s="68"/>
      <c r="S177" s="68"/>
      <c r="T177" s="68"/>
      <c r="U177" s="68"/>
      <c r="V177" s="68"/>
    </row>
    <row r="178" spans="1:22" s="62" customFormat="1" x14ac:dyDescent="0.15">
      <c r="A178" s="67"/>
      <c r="B178" s="68"/>
      <c r="C178" s="68"/>
      <c r="D178" s="68"/>
      <c r="E178" s="68"/>
      <c r="F178" s="68"/>
      <c r="G178" s="68"/>
      <c r="H178" s="68"/>
      <c r="I178" s="68"/>
      <c r="J178" s="68"/>
      <c r="K178" s="68"/>
      <c r="L178" s="68"/>
      <c r="M178" s="68"/>
      <c r="N178" s="68"/>
      <c r="O178" s="68"/>
      <c r="P178" s="68"/>
      <c r="Q178" s="68"/>
      <c r="R178" s="68"/>
      <c r="S178" s="68"/>
      <c r="T178" s="68"/>
      <c r="U178" s="68"/>
      <c r="V178" s="68"/>
    </row>
    <row r="179" spans="1:22" s="62" customFormat="1" x14ac:dyDescent="0.15">
      <c r="A179" s="67"/>
      <c r="B179" s="68"/>
      <c r="C179" s="68"/>
      <c r="D179" s="68"/>
      <c r="E179" s="68"/>
      <c r="F179" s="68"/>
      <c r="G179" s="68"/>
      <c r="H179" s="68"/>
      <c r="I179" s="68"/>
      <c r="J179" s="68"/>
      <c r="K179" s="68"/>
      <c r="L179" s="68"/>
      <c r="M179" s="68"/>
      <c r="N179" s="68"/>
      <c r="O179" s="68"/>
      <c r="P179" s="68"/>
      <c r="Q179" s="68"/>
      <c r="R179" s="68"/>
      <c r="S179" s="68"/>
      <c r="T179" s="68"/>
      <c r="U179" s="68"/>
      <c r="V179" s="68"/>
    </row>
    <row r="180" spans="1:22" s="62" customFormat="1" x14ac:dyDescent="0.15">
      <c r="A180" s="67"/>
      <c r="B180" s="68"/>
      <c r="C180" s="68"/>
      <c r="D180" s="68"/>
      <c r="E180" s="68"/>
      <c r="F180" s="68"/>
      <c r="G180" s="68"/>
      <c r="H180" s="68"/>
      <c r="I180" s="68"/>
      <c r="J180" s="68"/>
      <c r="K180" s="68"/>
      <c r="L180" s="68"/>
      <c r="M180" s="68"/>
      <c r="N180" s="68"/>
      <c r="O180" s="68"/>
      <c r="P180" s="68"/>
      <c r="Q180" s="68"/>
      <c r="R180" s="68"/>
      <c r="S180" s="68"/>
      <c r="T180" s="68"/>
      <c r="U180" s="68"/>
      <c r="V180" s="68"/>
    </row>
    <row r="181" spans="1:22" s="62" customFormat="1" x14ac:dyDescent="0.15">
      <c r="A181" s="67"/>
      <c r="B181" s="68"/>
      <c r="C181" s="68"/>
      <c r="D181" s="68"/>
      <c r="E181" s="68"/>
      <c r="F181" s="68"/>
      <c r="G181" s="68"/>
      <c r="H181" s="68"/>
      <c r="I181" s="68"/>
      <c r="J181" s="68"/>
      <c r="K181" s="68"/>
      <c r="L181" s="68"/>
      <c r="M181" s="68"/>
      <c r="N181" s="68"/>
      <c r="O181" s="68"/>
      <c r="P181" s="68"/>
      <c r="Q181" s="68"/>
      <c r="R181" s="68"/>
      <c r="S181" s="68"/>
      <c r="T181" s="68"/>
      <c r="U181" s="68"/>
      <c r="V181" s="68"/>
    </row>
    <row r="182" spans="1:22" s="62" customFormat="1" x14ac:dyDescent="0.15">
      <c r="A182" s="67"/>
      <c r="B182" s="68"/>
      <c r="C182" s="68"/>
      <c r="D182" s="68"/>
      <c r="E182" s="68"/>
      <c r="F182" s="68"/>
      <c r="G182" s="68"/>
      <c r="H182" s="68"/>
      <c r="I182" s="68"/>
      <c r="J182" s="68"/>
      <c r="K182" s="68"/>
      <c r="L182" s="68"/>
      <c r="M182" s="68"/>
      <c r="N182" s="68"/>
      <c r="O182" s="68"/>
      <c r="P182" s="68"/>
      <c r="Q182" s="68"/>
      <c r="R182" s="68"/>
      <c r="S182" s="68"/>
      <c r="T182" s="68"/>
      <c r="U182" s="68"/>
      <c r="V182" s="68"/>
    </row>
    <row r="183" spans="1:22" s="62" customFormat="1" x14ac:dyDescent="0.15">
      <c r="A183" s="67"/>
      <c r="B183" s="68"/>
      <c r="C183" s="68"/>
      <c r="D183" s="68"/>
      <c r="E183" s="68"/>
      <c r="F183" s="68"/>
      <c r="G183" s="68"/>
      <c r="H183" s="68"/>
      <c r="I183" s="68"/>
      <c r="J183" s="68"/>
      <c r="K183" s="68"/>
      <c r="L183" s="68"/>
      <c r="M183" s="68"/>
      <c r="N183" s="68"/>
      <c r="O183" s="68"/>
      <c r="P183" s="68"/>
      <c r="Q183" s="68"/>
      <c r="R183" s="68"/>
      <c r="S183" s="68"/>
      <c r="T183" s="68"/>
      <c r="U183" s="68"/>
      <c r="V183" s="68"/>
    </row>
    <row r="184" spans="1:22" s="62" customFormat="1" x14ac:dyDescent="0.15">
      <c r="A184" s="67"/>
      <c r="B184" s="68"/>
      <c r="C184" s="68"/>
      <c r="D184" s="68"/>
      <c r="E184" s="68"/>
      <c r="F184" s="68"/>
      <c r="G184" s="68"/>
      <c r="H184" s="68"/>
      <c r="I184" s="68"/>
      <c r="J184" s="68"/>
      <c r="K184" s="68"/>
      <c r="L184" s="68"/>
      <c r="M184" s="68"/>
      <c r="N184" s="68"/>
      <c r="O184" s="68"/>
      <c r="P184" s="68"/>
      <c r="Q184" s="68"/>
      <c r="R184" s="68"/>
      <c r="S184" s="68"/>
      <c r="T184" s="68"/>
      <c r="U184" s="68"/>
      <c r="V184" s="68"/>
    </row>
    <row r="185" spans="1:22" s="62" customFormat="1" x14ac:dyDescent="0.15">
      <c r="A185" s="67"/>
      <c r="B185" s="68"/>
      <c r="C185" s="68"/>
      <c r="D185" s="68"/>
      <c r="E185" s="68"/>
      <c r="F185" s="68"/>
      <c r="G185" s="68"/>
      <c r="H185" s="68"/>
      <c r="I185" s="68"/>
      <c r="J185" s="68"/>
      <c r="K185" s="68"/>
      <c r="L185" s="68"/>
      <c r="M185" s="68"/>
      <c r="N185" s="68"/>
      <c r="O185" s="68"/>
      <c r="P185" s="68"/>
      <c r="Q185" s="68"/>
      <c r="R185" s="68"/>
      <c r="S185" s="68"/>
      <c r="T185" s="68"/>
      <c r="U185" s="68"/>
      <c r="V185" s="68"/>
    </row>
    <row r="186" spans="1:22" s="62" customFormat="1" x14ac:dyDescent="0.15">
      <c r="A186" s="67"/>
      <c r="B186" s="68"/>
      <c r="C186" s="68"/>
      <c r="D186" s="68"/>
      <c r="E186" s="68"/>
      <c r="F186" s="68"/>
      <c r="G186" s="68"/>
      <c r="H186" s="68"/>
      <c r="I186" s="68"/>
      <c r="J186" s="68"/>
      <c r="K186" s="68"/>
      <c r="L186" s="68"/>
      <c r="M186" s="68"/>
      <c r="N186" s="68"/>
      <c r="O186" s="68"/>
      <c r="P186" s="68"/>
      <c r="Q186" s="68"/>
      <c r="R186" s="68"/>
      <c r="S186" s="68"/>
      <c r="T186" s="68"/>
      <c r="U186" s="68"/>
      <c r="V186" s="68"/>
    </row>
    <row r="187" spans="1:22" s="62" customFormat="1" x14ac:dyDescent="0.15">
      <c r="A187" s="67"/>
      <c r="B187" s="68"/>
      <c r="C187" s="68"/>
      <c r="D187" s="68"/>
      <c r="E187" s="68"/>
      <c r="F187" s="68"/>
      <c r="G187" s="68"/>
      <c r="H187" s="68"/>
      <c r="I187" s="68"/>
      <c r="J187" s="68"/>
      <c r="K187" s="68"/>
      <c r="L187" s="68"/>
      <c r="M187" s="68"/>
      <c r="N187" s="68"/>
      <c r="O187" s="68"/>
      <c r="P187" s="68"/>
      <c r="Q187" s="68"/>
      <c r="R187" s="68"/>
      <c r="S187" s="68"/>
      <c r="T187" s="68"/>
      <c r="U187" s="68"/>
      <c r="V187" s="68"/>
    </row>
    <row r="188" spans="1:22" s="62" customFormat="1" x14ac:dyDescent="0.15">
      <c r="A188" s="67"/>
      <c r="B188" s="68"/>
      <c r="C188" s="68"/>
      <c r="D188" s="68"/>
      <c r="E188" s="68"/>
      <c r="F188" s="68"/>
      <c r="G188" s="68"/>
      <c r="H188" s="68"/>
      <c r="I188" s="68"/>
      <c r="J188" s="68"/>
      <c r="K188" s="68"/>
      <c r="L188" s="68"/>
      <c r="M188" s="68"/>
      <c r="N188" s="68"/>
      <c r="O188" s="68"/>
      <c r="P188" s="68"/>
      <c r="Q188" s="68"/>
      <c r="R188" s="68"/>
      <c r="S188" s="68"/>
      <c r="T188" s="68"/>
      <c r="U188" s="68"/>
      <c r="V188" s="68"/>
    </row>
    <row r="189" spans="1:22" s="62" customFormat="1" x14ac:dyDescent="0.15">
      <c r="A189" s="67"/>
      <c r="B189" s="68"/>
      <c r="C189" s="68"/>
      <c r="D189" s="68"/>
      <c r="E189" s="68"/>
      <c r="F189" s="68"/>
      <c r="G189" s="68"/>
      <c r="H189" s="68"/>
      <c r="I189" s="68"/>
      <c r="J189" s="68"/>
      <c r="K189" s="68"/>
      <c r="L189" s="68"/>
      <c r="M189" s="68"/>
      <c r="N189" s="68"/>
      <c r="O189" s="68"/>
      <c r="P189" s="68"/>
      <c r="Q189" s="68"/>
      <c r="R189" s="68"/>
      <c r="S189" s="68"/>
      <c r="T189" s="68"/>
      <c r="U189" s="68"/>
      <c r="V189" s="68"/>
    </row>
    <row r="190" spans="1:22" s="62" customFormat="1" x14ac:dyDescent="0.15">
      <c r="A190" s="67"/>
      <c r="B190" s="68"/>
      <c r="C190" s="68"/>
      <c r="D190" s="68"/>
      <c r="E190" s="68"/>
      <c r="F190" s="68"/>
      <c r="G190" s="68"/>
      <c r="H190" s="68"/>
      <c r="I190" s="68"/>
      <c r="J190" s="68"/>
      <c r="K190" s="68"/>
      <c r="L190" s="68"/>
      <c r="M190" s="68"/>
      <c r="N190" s="68"/>
      <c r="O190" s="68"/>
      <c r="P190" s="68"/>
      <c r="Q190" s="68"/>
      <c r="R190" s="68"/>
      <c r="S190" s="68"/>
      <c r="T190" s="68"/>
      <c r="U190" s="68"/>
      <c r="V190" s="68"/>
    </row>
    <row r="191" spans="1:22" s="62" customFormat="1" x14ac:dyDescent="0.15">
      <c r="A191" s="67"/>
      <c r="B191" s="68"/>
      <c r="C191" s="68"/>
      <c r="D191" s="68"/>
      <c r="E191" s="68"/>
      <c r="F191" s="68"/>
      <c r="G191" s="68"/>
      <c r="H191" s="68"/>
      <c r="I191" s="68"/>
      <c r="J191" s="68"/>
      <c r="K191" s="68"/>
      <c r="L191" s="68"/>
      <c r="M191" s="68"/>
      <c r="N191" s="68"/>
      <c r="O191" s="68"/>
      <c r="P191" s="68"/>
      <c r="Q191" s="68"/>
      <c r="R191" s="68"/>
      <c r="S191" s="68"/>
      <c r="T191" s="68"/>
      <c r="U191" s="68"/>
      <c r="V191" s="68"/>
    </row>
    <row r="192" spans="1:22" s="62" customFormat="1" x14ac:dyDescent="0.15">
      <c r="A192" s="67"/>
      <c r="B192" s="68"/>
      <c r="C192" s="68"/>
      <c r="D192" s="68"/>
      <c r="E192" s="68"/>
      <c r="F192" s="68"/>
      <c r="G192" s="68"/>
      <c r="H192" s="68"/>
      <c r="I192" s="68"/>
      <c r="J192" s="68"/>
      <c r="K192" s="68"/>
      <c r="L192" s="68"/>
      <c r="M192" s="68"/>
      <c r="N192" s="68"/>
      <c r="O192" s="68"/>
      <c r="P192" s="68"/>
      <c r="Q192" s="68"/>
      <c r="R192" s="68"/>
      <c r="S192" s="68"/>
      <c r="T192" s="68"/>
      <c r="U192" s="68"/>
      <c r="V192" s="68"/>
    </row>
    <row r="193" spans="1:22" s="62" customFormat="1" x14ac:dyDescent="0.15">
      <c r="A193" s="67"/>
      <c r="B193" s="68"/>
      <c r="C193" s="68"/>
      <c r="D193" s="68"/>
      <c r="E193" s="68"/>
      <c r="F193" s="68"/>
      <c r="G193" s="68"/>
      <c r="H193" s="68"/>
      <c r="I193" s="68"/>
      <c r="J193" s="68"/>
      <c r="K193" s="68"/>
      <c r="L193" s="68"/>
      <c r="M193" s="68"/>
      <c r="N193" s="68"/>
      <c r="O193" s="68"/>
      <c r="P193" s="68"/>
      <c r="Q193" s="68"/>
      <c r="R193" s="68"/>
      <c r="S193" s="68"/>
      <c r="T193" s="68"/>
      <c r="U193" s="68"/>
      <c r="V193" s="68"/>
    </row>
    <row r="194" spans="1:22" s="62" customFormat="1" x14ac:dyDescent="0.15">
      <c r="A194" s="67"/>
      <c r="B194" s="68"/>
      <c r="C194" s="68"/>
      <c r="D194" s="68"/>
      <c r="E194" s="68"/>
      <c r="F194" s="68"/>
      <c r="G194" s="68"/>
      <c r="H194" s="68"/>
      <c r="I194" s="68"/>
      <c r="J194" s="68"/>
      <c r="K194" s="68"/>
      <c r="L194" s="68"/>
      <c r="M194" s="68"/>
      <c r="N194" s="68"/>
      <c r="O194" s="68"/>
      <c r="P194" s="68"/>
      <c r="Q194" s="68"/>
      <c r="R194" s="68"/>
      <c r="S194" s="68"/>
      <c r="T194" s="68"/>
      <c r="U194" s="68"/>
      <c r="V194" s="68"/>
    </row>
    <row r="195" spans="1:22" s="62" customFormat="1" x14ac:dyDescent="0.15">
      <c r="A195" s="67"/>
      <c r="B195" s="68"/>
      <c r="C195" s="68"/>
      <c r="D195" s="68"/>
      <c r="E195" s="68"/>
      <c r="F195" s="68"/>
      <c r="G195" s="68"/>
      <c r="H195" s="68"/>
      <c r="I195" s="68"/>
      <c r="J195" s="68"/>
      <c r="K195" s="68"/>
      <c r="L195" s="68"/>
      <c r="M195" s="68"/>
      <c r="N195" s="68"/>
      <c r="O195" s="68"/>
      <c r="P195" s="68"/>
      <c r="Q195" s="68"/>
      <c r="R195" s="68"/>
      <c r="S195" s="68"/>
      <c r="T195" s="68"/>
      <c r="U195" s="68"/>
      <c r="V195" s="68"/>
    </row>
    <row r="196" spans="1:22" s="62" customFormat="1" x14ac:dyDescent="0.15">
      <c r="A196" s="67"/>
      <c r="B196" s="68"/>
      <c r="C196" s="68"/>
      <c r="D196" s="68"/>
      <c r="E196" s="68"/>
      <c r="F196" s="68"/>
      <c r="G196" s="68"/>
      <c r="H196" s="68"/>
      <c r="I196" s="68"/>
      <c r="J196" s="68"/>
      <c r="K196" s="68"/>
      <c r="L196" s="68"/>
      <c r="M196" s="68"/>
      <c r="N196" s="68"/>
      <c r="O196" s="68"/>
      <c r="P196" s="68"/>
      <c r="Q196" s="68"/>
      <c r="R196" s="68"/>
      <c r="S196" s="68"/>
      <c r="T196" s="68"/>
      <c r="U196" s="68"/>
      <c r="V196" s="68"/>
    </row>
    <row r="197" spans="1:22" s="62" customFormat="1" x14ac:dyDescent="0.15">
      <c r="A197" s="67"/>
      <c r="B197" s="68"/>
      <c r="C197" s="68"/>
      <c r="D197" s="68"/>
      <c r="E197" s="68"/>
      <c r="F197" s="68"/>
      <c r="G197" s="68"/>
      <c r="H197" s="68"/>
      <c r="I197" s="68"/>
      <c r="J197" s="68"/>
      <c r="K197" s="68"/>
      <c r="L197" s="68"/>
      <c r="M197" s="68"/>
      <c r="N197" s="68"/>
      <c r="O197" s="68"/>
      <c r="P197" s="68"/>
      <c r="Q197" s="68"/>
      <c r="R197" s="68"/>
      <c r="S197" s="68"/>
      <c r="T197" s="68"/>
      <c r="U197" s="68"/>
      <c r="V197" s="68"/>
    </row>
    <row r="198" spans="1:22" s="62" customFormat="1" x14ac:dyDescent="0.15">
      <c r="A198" s="67"/>
      <c r="B198" s="68"/>
      <c r="C198" s="68"/>
      <c r="D198" s="68"/>
      <c r="E198" s="68"/>
      <c r="F198" s="68"/>
      <c r="G198" s="68"/>
      <c r="H198" s="68"/>
      <c r="I198" s="68"/>
      <c r="J198" s="68"/>
      <c r="K198" s="68"/>
      <c r="L198" s="68"/>
      <c r="M198" s="68"/>
      <c r="N198" s="68"/>
      <c r="O198" s="68"/>
      <c r="P198" s="68"/>
      <c r="Q198" s="68"/>
      <c r="R198" s="68"/>
      <c r="S198" s="68"/>
      <c r="T198" s="68"/>
      <c r="U198" s="68"/>
      <c r="V198" s="68"/>
    </row>
    <row r="199" spans="1:22" s="62" customFormat="1" x14ac:dyDescent="0.15">
      <c r="A199" s="67"/>
      <c r="B199" s="68"/>
      <c r="C199" s="68"/>
      <c r="D199" s="68"/>
      <c r="E199" s="68"/>
      <c r="F199" s="68"/>
      <c r="G199" s="68"/>
      <c r="H199" s="68"/>
      <c r="I199" s="68"/>
      <c r="J199" s="68"/>
      <c r="K199" s="68"/>
      <c r="L199" s="68"/>
      <c r="M199" s="68"/>
      <c r="N199" s="68"/>
      <c r="O199" s="68"/>
      <c r="P199" s="68"/>
      <c r="Q199" s="68"/>
      <c r="R199" s="68"/>
      <c r="S199" s="68"/>
      <c r="T199" s="68"/>
      <c r="U199" s="68"/>
      <c r="V199" s="68"/>
    </row>
    <row r="200" spans="1:22" s="62" customFormat="1" x14ac:dyDescent="0.15">
      <c r="A200" s="67"/>
      <c r="B200" s="68"/>
      <c r="C200" s="68"/>
      <c r="D200" s="68"/>
      <c r="E200" s="68"/>
      <c r="F200" s="68"/>
      <c r="G200" s="68"/>
      <c r="H200" s="68"/>
      <c r="I200" s="68"/>
      <c r="J200" s="68"/>
      <c r="K200" s="68"/>
      <c r="L200" s="68"/>
      <c r="M200" s="68"/>
      <c r="N200" s="68"/>
      <c r="O200" s="68"/>
      <c r="P200" s="68"/>
      <c r="Q200" s="68"/>
      <c r="R200" s="68"/>
      <c r="S200" s="68"/>
      <c r="T200" s="68"/>
      <c r="U200" s="68"/>
      <c r="V200" s="68"/>
    </row>
    <row r="201" spans="1:22" s="62" customFormat="1" x14ac:dyDescent="0.15">
      <c r="A201" s="67"/>
      <c r="B201" s="68"/>
      <c r="C201" s="68"/>
      <c r="D201" s="68"/>
      <c r="E201" s="68"/>
      <c r="F201" s="68"/>
      <c r="G201" s="68"/>
      <c r="H201" s="68"/>
      <c r="I201" s="68"/>
      <c r="J201" s="68"/>
      <c r="K201" s="68"/>
      <c r="L201" s="68"/>
      <c r="M201" s="68"/>
      <c r="N201" s="68"/>
      <c r="O201" s="68"/>
      <c r="P201" s="68"/>
      <c r="Q201" s="68"/>
      <c r="R201" s="68"/>
      <c r="S201" s="68"/>
      <c r="T201" s="68"/>
      <c r="U201" s="68"/>
      <c r="V201" s="68"/>
    </row>
    <row r="202" spans="1:22" s="62" customFormat="1" x14ac:dyDescent="0.15">
      <c r="A202" s="67"/>
      <c r="B202" s="68"/>
      <c r="C202" s="68"/>
      <c r="D202" s="68"/>
      <c r="E202" s="68"/>
      <c r="F202" s="68"/>
      <c r="G202" s="68"/>
      <c r="H202" s="68"/>
      <c r="I202" s="68"/>
      <c r="J202" s="68"/>
      <c r="K202" s="68"/>
      <c r="L202" s="68"/>
      <c r="M202" s="68"/>
      <c r="N202" s="68"/>
      <c r="O202" s="68"/>
      <c r="P202" s="68"/>
      <c r="Q202" s="68"/>
      <c r="R202" s="68"/>
      <c r="S202" s="68"/>
      <c r="T202" s="68"/>
      <c r="U202" s="68"/>
      <c r="V202" s="68"/>
    </row>
    <row r="203" spans="1:22" s="62" customFormat="1" x14ac:dyDescent="0.15">
      <c r="A203" s="67"/>
      <c r="B203" s="68"/>
      <c r="C203" s="68"/>
      <c r="D203" s="68"/>
      <c r="E203" s="68"/>
      <c r="F203" s="68"/>
      <c r="G203" s="68"/>
      <c r="H203" s="68"/>
      <c r="I203" s="68"/>
      <c r="J203" s="68"/>
      <c r="K203" s="68"/>
      <c r="L203" s="68"/>
      <c r="M203" s="68"/>
      <c r="N203" s="68"/>
      <c r="O203" s="68"/>
      <c r="P203" s="68"/>
      <c r="Q203" s="68"/>
      <c r="R203" s="68"/>
      <c r="S203" s="68"/>
      <c r="T203" s="68"/>
      <c r="U203" s="68"/>
      <c r="V203" s="68"/>
    </row>
    <row r="204" spans="1:22" s="62" customFormat="1" x14ac:dyDescent="0.15">
      <c r="A204" s="67"/>
      <c r="B204" s="68"/>
      <c r="C204" s="68"/>
      <c r="D204" s="68"/>
      <c r="E204" s="68"/>
      <c r="F204" s="68"/>
      <c r="G204" s="68"/>
      <c r="H204" s="68"/>
      <c r="I204" s="68"/>
      <c r="J204" s="68"/>
      <c r="K204" s="68"/>
      <c r="L204" s="68"/>
      <c r="M204" s="68"/>
      <c r="N204" s="68"/>
      <c r="O204" s="68"/>
      <c r="P204" s="68"/>
      <c r="Q204" s="68"/>
      <c r="R204" s="68"/>
      <c r="S204" s="68"/>
      <c r="T204" s="68"/>
      <c r="U204" s="68"/>
      <c r="V204" s="68"/>
    </row>
    <row r="205" spans="1:22" s="62" customFormat="1" x14ac:dyDescent="0.15">
      <c r="A205" s="67"/>
      <c r="B205" s="68"/>
      <c r="C205" s="68"/>
      <c r="D205" s="68"/>
      <c r="E205" s="68"/>
      <c r="F205" s="68"/>
      <c r="G205" s="68"/>
      <c r="H205" s="68"/>
      <c r="I205" s="68"/>
      <c r="J205" s="68"/>
      <c r="K205" s="68"/>
      <c r="L205" s="68"/>
      <c r="M205" s="68"/>
      <c r="N205" s="68"/>
      <c r="O205" s="68"/>
      <c r="P205" s="68"/>
      <c r="Q205" s="68"/>
      <c r="R205" s="68"/>
      <c r="S205" s="68"/>
      <c r="T205" s="68"/>
      <c r="U205" s="68"/>
      <c r="V205" s="68"/>
    </row>
    <row r="206" spans="1:22" s="62" customFormat="1" x14ac:dyDescent="0.15">
      <c r="A206" s="67"/>
      <c r="B206" s="68"/>
      <c r="C206" s="68"/>
      <c r="D206" s="68"/>
      <c r="E206" s="68"/>
      <c r="F206" s="68"/>
      <c r="G206" s="68"/>
      <c r="H206" s="68"/>
      <c r="I206" s="68"/>
      <c r="J206" s="68"/>
      <c r="K206" s="68"/>
      <c r="L206" s="68"/>
      <c r="M206" s="68"/>
      <c r="N206" s="68"/>
      <c r="O206" s="68"/>
      <c r="P206" s="68"/>
      <c r="Q206" s="68"/>
      <c r="R206" s="68"/>
      <c r="S206" s="68"/>
      <c r="T206" s="68"/>
      <c r="U206" s="68"/>
      <c r="V206" s="68"/>
    </row>
    <row r="207" spans="1:22" s="62" customFormat="1" x14ac:dyDescent="0.15">
      <c r="A207" s="67"/>
      <c r="B207" s="68"/>
      <c r="C207" s="68"/>
      <c r="D207" s="68"/>
      <c r="E207" s="68"/>
      <c r="F207" s="68"/>
      <c r="G207" s="68"/>
      <c r="H207" s="68"/>
      <c r="I207" s="68"/>
      <c r="J207" s="68"/>
      <c r="K207" s="68"/>
      <c r="L207" s="68"/>
      <c r="M207" s="68"/>
      <c r="N207" s="68"/>
      <c r="O207" s="68"/>
      <c r="P207" s="68"/>
      <c r="Q207" s="68"/>
      <c r="R207" s="68"/>
      <c r="S207" s="68"/>
      <c r="T207" s="68"/>
      <c r="U207" s="68"/>
      <c r="V207" s="68"/>
    </row>
    <row r="208" spans="1:22" s="62" customFormat="1" x14ac:dyDescent="0.15">
      <c r="A208" s="67"/>
      <c r="B208" s="68"/>
      <c r="C208" s="68"/>
      <c r="D208" s="68"/>
      <c r="E208" s="68"/>
      <c r="F208" s="68"/>
      <c r="G208" s="68"/>
      <c r="H208" s="68"/>
      <c r="I208" s="68"/>
      <c r="J208" s="68"/>
      <c r="K208" s="68"/>
      <c r="L208" s="68"/>
      <c r="M208" s="68"/>
      <c r="N208" s="68"/>
      <c r="O208" s="68"/>
      <c r="P208" s="68"/>
      <c r="Q208" s="68"/>
      <c r="R208" s="68"/>
      <c r="S208" s="68"/>
      <c r="T208" s="68"/>
      <c r="U208" s="68"/>
      <c r="V208" s="68"/>
    </row>
    <row r="209" spans="1:22" s="62" customFormat="1" x14ac:dyDescent="0.15">
      <c r="A209" s="67"/>
      <c r="B209" s="68"/>
      <c r="C209" s="68"/>
      <c r="D209" s="68"/>
      <c r="E209" s="68"/>
      <c r="F209" s="68"/>
      <c r="G209" s="68"/>
      <c r="H209" s="68"/>
      <c r="I209" s="68"/>
      <c r="J209" s="68"/>
      <c r="K209" s="68"/>
      <c r="L209" s="68"/>
      <c r="M209" s="68"/>
      <c r="N209" s="68"/>
      <c r="O209" s="68"/>
      <c r="P209" s="68"/>
      <c r="Q209" s="68"/>
      <c r="R209" s="68"/>
      <c r="S209" s="68"/>
      <c r="T209" s="68"/>
      <c r="U209" s="68"/>
      <c r="V209" s="68"/>
    </row>
    <row r="210" spans="1:22" s="62" customFormat="1" x14ac:dyDescent="0.15">
      <c r="A210" s="67"/>
      <c r="B210" s="68"/>
      <c r="C210" s="68"/>
      <c r="D210" s="68"/>
      <c r="E210" s="68"/>
      <c r="F210" s="68"/>
      <c r="G210" s="68"/>
      <c r="H210" s="68"/>
      <c r="I210" s="68"/>
      <c r="J210" s="68"/>
      <c r="K210" s="68"/>
      <c r="L210" s="68"/>
      <c r="M210" s="68"/>
      <c r="N210" s="68"/>
      <c r="O210" s="68"/>
      <c r="P210" s="68"/>
      <c r="Q210" s="68"/>
      <c r="R210" s="68"/>
      <c r="S210" s="68"/>
      <c r="T210" s="68"/>
      <c r="U210" s="68"/>
      <c r="V210" s="68"/>
    </row>
    <row r="211" spans="1:22" s="62" customFormat="1" x14ac:dyDescent="0.15">
      <c r="A211" s="67"/>
      <c r="B211" s="68"/>
      <c r="C211" s="68"/>
      <c r="D211" s="68"/>
      <c r="E211" s="68"/>
      <c r="F211" s="68"/>
      <c r="G211" s="68"/>
      <c r="H211" s="68"/>
      <c r="I211" s="68"/>
      <c r="J211" s="68"/>
      <c r="K211" s="68"/>
      <c r="L211" s="68"/>
      <c r="M211" s="68"/>
      <c r="N211" s="68"/>
      <c r="O211" s="68"/>
      <c r="P211" s="68"/>
      <c r="Q211" s="68"/>
      <c r="R211" s="68"/>
      <c r="S211" s="68"/>
      <c r="T211" s="68"/>
      <c r="U211" s="68"/>
      <c r="V211" s="68"/>
    </row>
    <row r="212" spans="1:22" s="62" customFormat="1" x14ac:dyDescent="0.15">
      <c r="A212" s="67"/>
      <c r="B212" s="68"/>
      <c r="C212" s="68"/>
      <c r="D212" s="68"/>
      <c r="E212" s="68"/>
      <c r="F212" s="68"/>
      <c r="G212" s="68"/>
      <c r="H212" s="68"/>
      <c r="I212" s="68"/>
      <c r="J212" s="68"/>
      <c r="K212" s="68"/>
      <c r="L212" s="68"/>
      <c r="M212" s="68"/>
      <c r="N212" s="68"/>
      <c r="O212" s="68"/>
      <c r="P212" s="68"/>
      <c r="Q212" s="68"/>
      <c r="R212" s="68"/>
      <c r="S212" s="68"/>
      <c r="T212" s="68"/>
      <c r="U212" s="68"/>
      <c r="V212" s="68"/>
    </row>
    <row r="213" spans="1:22" s="62" customFormat="1" x14ac:dyDescent="0.15">
      <c r="A213" s="67"/>
      <c r="B213" s="68"/>
      <c r="C213" s="68"/>
      <c r="D213" s="68"/>
      <c r="E213" s="68"/>
      <c r="F213" s="68"/>
      <c r="G213" s="68"/>
      <c r="H213" s="68"/>
      <c r="I213" s="68"/>
      <c r="J213" s="68"/>
      <c r="K213" s="68"/>
      <c r="L213" s="68"/>
      <c r="M213" s="68"/>
      <c r="N213" s="68"/>
      <c r="O213" s="68"/>
      <c r="P213" s="68"/>
      <c r="Q213" s="68"/>
      <c r="R213" s="68"/>
      <c r="S213" s="68"/>
      <c r="T213" s="68"/>
      <c r="U213" s="68"/>
      <c r="V213" s="68"/>
    </row>
    <row r="214" spans="1:22" s="62" customFormat="1" x14ac:dyDescent="0.15">
      <c r="A214" s="67"/>
      <c r="B214" s="68"/>
      <c r="C214" s="68"/>
      <c r="D214" s="68"/>
      <c r="E214" s="68"/>
      <c r="F214" s="68"/>
      <c r="G214" s="68"/>
      <c r="H214" s="68"/>
      <c r="I214" s="68"/>
      <c r="J214" s="68"/>
      <c r="K214" s="68"/>
      <c r="L214" s="68"/>
      <c r="M214" s="68"/>
      <c r="N214" s="68"/>
      <c r="O214" s="68"/>
      <c r="P214" s="68"/>
      <c r="Q214" s="68"/>
      <c r="R214" s="68"/>
      <c r="S214" s="68"/>
      <c r="T214" s="68"/>
      <c r="U214" s="68"/>
      <c r="V214" s="68"/>
    </row>
    <row r="215" spans="1:22" s="62" customFormat="1" x14ac:dyDescent="0.15">
      <c r="A215" s="67"/>
      <c r="B215" s="68"/>
      <c r="C215" s="68"/>
      <c r="D215" s="68"/>
      <c r="E215" s="68"/>
      <c r="F215" s="68"/>
      <c r="G215" s="68"/>
      <c r="H215" s="68"/>
      <c r="I215" s="68"/>
      <c r="J215" s="68"/>
      <c r="K215" s="68"/>
      <c r="L215" s="68"/>
      <c r="M215" s="68"/>
      <c r="N215" s="68"/>
      <c r="O215" s="68"/>
      <c r="P215" s="68"/>
      <c r="Q215" s="68"/>
      <c r="R215" s="68"/>
      <c r="S215" s="68"/>
      <c r="T215" s="68"/>
      <c r="U215" s="68"/>
      <c r="V215" s="68"/>
    </row>
    <row r="216" spans="1:22" s="62" customFormat="1" x14ac:dyDescent="0.15">
      <c r="A216" s="67"/>
      <c r="B216" s="68"/>
      <c r="C216" s="68"/>
      <c r="D216" s="68"/>
      <c r="E216" s="68"/>
      <c r="F216" s="68"/>
      <c r="G216" s="68"/>
      <c r="H216" s="68"/>
      <c r="I216" s="68"/>
      <c r="J216" s="68"/>
      <c r="K216" s="68"/>
      <c r="L216" s="68"/>
      <c r="M216" s="68"/>
      <c r="N216" s="68"/>
      <c r="O216" s="68"/>
      <c r="P216" s="68"/>
      <c r="Q216" s="68"/>
      <c r="R216" s="68"/>
      <c r="S216" s="68"/>
      <c r="T216" s="68"/>
      <c r="U216" s="68"/>
      <c r="V216" s="68"/>
    </row>
    <row r="217" spans="1:22" s="62" customFormat="1" x14ac:dyDescent="0.15">
      <c r="A217" s="67"/>
      <c r="B217" s="68"/>
      <c r="C217" s="68"/>
      <c r="D217" s="68"/>
      <c r="E217" s="68"/>
      <c r="F217" s="68"/>
      <c r="G217" s="68"/>
      <c r="H217" s="68"/>
      <c r="I217" s="68"/>
      <c r="J217" s="68"/>
      <c r="K217" s="68"/>
      <c r="L217" s="68"/>
      <c r="M217" s="68"/>
      <c r="N217" s="68"/>
      <c r="O217" s="68"/>
      <c r="P217" s="68"/>
      <c r="Q217" s="68"/>
      <c r="R217" s="68"/>
      <c r="S217" s="68"/>
      <c r="T217" s="68"/>
      <c r="U217" s="68"/>
      <c r="V217" s="68"/>
    </row>
    <row r="218" spans="1:22" s="62" customFormat="1" x14ac:dyDescent="0.15">
      <c r="A218" s="67"/>
      <c r="B218" s="68"/>
      <c r="C218" s="68"/>
      <c r="D218" s="68"/>
      <c r="E218" s="68"/>
      <c r="F218" s="68"/>
      <c r="G218" s="68"/>
      <c r="H218" s="68"/>
      <c r="I218" s="68"/>
      <c r="J218" s="68"/>
      <c r="K218" s="68"/>
      <c r="L218" s="68"/>
      <c r="M218" s="68"/>
      <c r="N218" s="68"/>
      <c r="O218" s="68"/>
      <c r="P218" s="68"/>
      <c r="Q218" s="68"/>
      <c r="R218" s="68"/>
      <c r="S218" s="68"/>
      <c r="T218" s="68"/>
      <c r="U218" s="68"/>
      <c r="V218" s="68"/>
    </row>
    <row r="219" spans="1:22" s="62" customFormat="1" x14ac:dyDescent="0.15">
      <c r="A219" s="67"/>
      <c r="B219" s="68"/>
      <c r="C219" s="68"/>
      <c r="D219" s="68"/>
      <c r="E219" s="68"/>
      <c r="F219" s="68"/>
      <c r="G219" s="68"/>
      <c r="H219" s="68"/>
      <c r="I219" s="68"/>
      <c r="J219" s="68"/>
      <c r="K219" s="68"/>
      <c r="L219" s="68"/>
      <c r="M219" s="68"/>
      <c r="N219" s="68"/>
      <c r="O219" s="68"/>
      <c r="P219" s="68"/>
      <c r="Q219" s="68"/>
      <c r="R219" s="68"/>
      <c r="S219" s="68"/>
      <c r="T219" s="68"/>
      <c r="U219" s="68"/>
      <c r="V219" s="68"/>
    </row>
    <row r="220" spans="1:22" s="62" customFormat="1" x14ac:dyDescent="0.15">
      <c r="A220" s="67"/>
      <c r="B220" s="68"/>
      <c r="C220" s="68"/>
      <c r="D220" s="68"/>
      <c r="E220" s="68"/>
      <c r="F220" s="68"/>
      <c r="G220" s="68"/>
      <c r="H220" s="68"/>
      <c r="I220" s="68"/>
      <c r="J220" s="68"/>
      <c r="K220" s="68"/>
      <c r="L220" s="68"/>
      <c r="M220" s="68"/>
      <c r="N220" s="68"/>
      <c r="O220" s="68"/>
      <c r="P220" s="68"/>
      <c r="Q220" s="68"/>
      <c r="R220" s="68"/>
      <c r="S220" s="68"/>
      <c r="T220" s="68"/>
      <c r="U220" s="68"/>
      <c r="V220" s="68"/>
    </row>
    <row r="221" spans="1:22" s="62" customFormat="1" x14ac:dyDescent="0.15">
      <c r="A221" s="67"/>
      <c r="B221" s="68"/>
      <c r="C221" s="68"/>
      <c r="D221" s="68"/>
      <c r="E221" s="68"/>
      <c r="F221" s="68"/>
      <c r="G221" s="68"/>
      <c r="H221" s="68"/>
      <c r="I221" s="68"/>
      <c r="J221" s="68"/>
      <c r="K221" s="68"/>
      <c r="L221" s="68"/>
      <c r="M221" s="68"/>
      <c r="N221" s="68"/>
      <c r="O221" s="68"/>
      <c r="P221" s="68"/>
      <c r="Q221" s="68"/>
      <c r="R221" s="68"/>
      <c r="S221" s="68"/>
      <c r="T221" s="68"/>
      <c r="U221" s="68"/>
      <c r="V221" s="68"/>
    </row>
    <row r="222" spans="1:22" s="62" customFormat="1" x14ac:dyDescent="0.15">
      <c r="A222" s="67"/>
      <c r="B222" s="68"/>
      <c r="C222" s="68"/>
      <c r="D222" s="68"/>
      <c r="E222" s="68"/>
      <c r="F222" s="68"/>
      <c r="G222" s="68"/>
      <c r="H222" s="68"/>
      <c r="I222" s="68"/>
      <c r="J222" s="68"/>
      <c r="K222" s="68"/>
      <c r="L222" s="68"/>
      <c r="M222" s="68"/>
      <c r="N222" s="68"/>
      <c r="O222" s="68"/>
      <c r="P222" s="68"/>
      <c r="Q222" s="68"/>
      <c r="R222" s="68"/>
      <c r="S222" s="68"/>
      <c r="T222" s="68"/>
      <c r="U222" s="68"/>
      <c r="V222" s="68"/>
    </row>
    <row r="223" spans="1:22" s="62" customFormat="1" x14ac:dyDescent="0.15">
      <c r="A223" s="67"/>
      <c r="B223" s="68"/>
      <c r="C223" s="68"/>
      <c r="D223" s="68"/>
      <c r="E223" s="68"/>
      <c r="F223" s="68"/>
      <c r="G223" s="68"/>
      <c r="H223" s="68"/>
      <c r="I223" s="68"/>
      <c r="J223" s="68"/>
      <c r="K223" s="68"/>
      <c r="L223" s="68"/>
      <c r="M223" s="68"/>
      <c r="N223" s="68"/>
      <c r="O223" s="68"/>
      <c r="P223" s="68"/>
      <c r="Q223" s="68"/>
      <c r="R223" s="68"/>
      <c r="S223" s="68"/>
      <c r="T223" s="68"/>
      <c r="U223" s="68"/>
      <c r="V223" s="68"/>
    </row>
    <row r="224" spans="1:22" s="62" customFormat="1" x14ac:dyDescent="0.15">
      <c r="A224" s="67"/>
      <c r="B224" s="68"/>
      <c r="C224" s="68"/>
      <c r="D224" s="68"/>
      <c r="E224" s="68"/>
      <c r="F224" s="68"/>
      <c r="G224" s="68"/>
      <c r="H224" s="68"/>
      <c r="I224" s="68"/>
      <c r="J224" s="68"/>
      <c r="K224" s="68"/>
      <c r="L224" s="68"/>
      <c r="M224" s="68"/>
      <c r="N224" s="68"/>
      <c r="O224" s="68"/>
      <c r="P224" s="68"/>
      <c r="Q224" s="68"/>
      <c r="R224" s="68"/>
      <c r="S224" s="68"/>
      <c r="T224" s="68"/>
      <c r="U224" s="68"/>
      <c r="V224" s="68"/>
    </row>
    <row r="225" spans="1:22" s="62" customFormat="1" x14ac:dyDescent="0.15">
      <c r="A225" s="67"/>
      <c r="B225" s="68"/>
      <c r="C225" s="68"/>
      <c r="D225" s="68"/>
      <c r="E225" s="68"/>
      <c r="F225" s="68"/>
      <c r="G225" s="68"/>
      <c r="H225" s="68"/>
      <c r="I225" s="68"/>
      <c r="J225" s="68"/>
      <c r="K225" s="68"/>
      <c r="L225" s="68"/>
      <c r="M225" s="68"/>
      <c r="N225" s="68"/>
      <c r="O225" s="68"/>
      <c r="P225" s="68"/>
      <c r="Q225" s="68"/>
      <c r="R225" s="68"/>
      <c r="S225" s="68"/>
      <c r="T225" s="68"/>
      <c r="U225" s="68"/>
      <c r="V225" s="68"/>
    </row>
    <row r="226" spans="1:22" s="62" customFormat="1" x14ac:dyDescent="0.15">
      <c r="A226" s="67"/>
      <c r="B226" s="68"/>
      <c r="C226" s="68"/>
      <c r="D226" s="68"/>
      <c r="E226" s="68"/>
      <c r="F226" s="68"/>
      <c r="G226" s="68"/>
      <c r="H226" s="68"/>
      <c r="I226" s="68"/>
      <c r="J226" s="68"/>
      <c r="K226" s="68"/>
      <c r="L226" s="68"/>
      <c r="M226" s="68"/>
      <c r="N226" s="68"/>
      <c r="O226" s="68"/>
      <c r="P226" s="68"/>
      <c r="Q226" s="68"/>
      <c r="R226" s="68"/>
      <c r="S226" s="68"/>
      <c r="T226" s="68"/>
      <c r="U226" s="68"/>
      <c r="V226" s="68"/>
    </row>
    <row r="227" spans="1:22" s="62" customFormat="1" x14ac:dyDescent="0.15">
      <c r="A227" s="67"/>
      <c r="B227" s="68"/>
      <c r="C227" s="68"/>
      <c r="D227" s="68"/>
      <c r="E227" s="68"/>
      <c r="F227" s="68"/>
      <c r="G227" s="68"/>
      <c r="H227" s="68"/>
      <c r="I227" s="68"/>
      <c r="J227" s="68"/>
      <c r="K227" s="68"/>
      <c r="L227" s="68"/>
      <c r="M227" s="68"/>
      <c r="N227" s="68"/>
      <c r="O227" s="68"/>
      <c r="P227" s="68"/>
      <c r="Q227" s="68"/>
      <c r="R227" s="68"/>
      <c r="S227" s="68"/>
      <c r="T227" s="68"/>
      <c r="U227" s="68"/>
      <c r="V227" s="68"/>
    </row>
    <row r="228" spans="1:22" s="62" customFormat="1" x14ac:dyDescent="0.15">
      <c r="A228" s="67"/>
      <c r="B228" s="68"/>
      <c r="C228" s="68"/>
      <c r="D228" s="68"/>
      <c r="E228" s="68"/>
      <c r="F228" s="68"/>
      <c r="G228" s="68"/>
      <c r="H228" s="68"/>
      <c r="I228" s="68"/>
      <c r="J228" s="68"/>
      <c r="K228" s="68"/>
      <c r="L228" s="68"/>
      <c r="M228" s="68"/>
      <c r="N228" s="68"/>
      <c r="O228" s="68"/>
      <c r="P228" s="68"/>
      <c r="Q228" s="68"/>
      <c r="R228" s="68"/>
      <c r="S228" s="68"/>
      <c r="T228" s="68"/>
      <c r="U228" s="68"/>
      <c r="V228" s="68"/>
    </row>
    <row r="229" spans="1:22" s="62" customFormat="1" x14ac:dyDescent="0.15">
      <c r="A229" s="67"/>
      <c r="B229" s="68"/>
      <c r="C229" s="68"/>
      <c r="D229" s="68"/>
      <c r="E229" s="68"/>
      <c r="F229" s="68"/>
      <c r="G229" s="68"/>
      <c r="H229" s="68"/>
      <c r="I229" s="68"/>
      <c r="J229" s="68"/>
      <c r="K229" s="68"/>
      <c r="L229" s="68"/>
      <c r="M229" s="68"/>
      <c r="N229" s="68"/>
      <c r="O229" s="68"/>
      <c r="P229" s="68"/>
      <c r="Q229" s="68"/>
      <c r="R229" s="68"/>
      <c r="S229" s="68"/>
      <c r="T229" s="68"/>
      <c r="U229" s="68"/>
      <c r="V229" s="68"/>
    </row>
    <row r="230" spans="1:22" s="62" customFormat="1" x14ac:dyDescent="0.15">
      <c r="A230" s="67"/>
      <c r="B230" s="68"/>
      <c r="C230" s="68"/>
      <c r="D230" s="68"/>
      <c r="E230" s="68"/>
      <c r="F230" s="68"/>
      <c r="G230" s="68"/>
      <c r="H230" s="68"/>
      <c r="I230" s="68"/>
      <c r="J230" s="68"/>
      <c r="K230" s="68"/>
      <c r="L230" s="68"/>
      <c r="M230" s="68"/>
      <c r="N230" s="68"/>
      <c r="O230" s="68"/>
      <c r="P230" s="68"/>
      <c r="Q230" s="68"/>
      <c r="R230" s="68"/>
      <c r="S230" s="68"/>
      <c r="T230" s="68"/>
      <c r="U230" s="68"/>
      <c r="V230" s="68"/>
    </row>
  </sheetData>
  <sheetProtection sheet="1" objects="1" scenarios="1"/>
  <mergeCells count="9">
    <mergeCell ref="A40:B40"/>
    <mergeCell ref="A37:A39"/>
    <mergeCell ref="A56:A60"/>
    <mergeCell ref="A53:A55"/>
    <mergeCell ref="A44:A46"/>
    <mergeCell ref="A47:A52"/>
    <mergeCell ref="A41:B41"/>
    <mergeCell ref="A42:B42"/>
    <mergeCell ref="A43:B43"/>
  </mergeCells>
  <phoneticPr fontId="2"/>
  <conditionalFormatting sqref="P67:S67">
    <cfRule type="expression" priority="2">
      <formula>"入力!$C$51＝5"</formula>
    </cfRule>
  </conditionalFormatting>
  <dataValidations count="5">
    <dataValidation imeMode="hiragana" allowBlank="1" showInputMessage="1" showErrorMessage="1" sqref="C6:V6 C52:V52 C48:V49 C61:V64" xr:uid="{00000000-0002-0000-0000-000000000000}"/>
    <dataValidation imeMode="halfAlpha" operator="equal" allowBlank="1" showInputMessage="1" showErrorMessage="1" sqref="C7:V7" xr:uid="{00000000-0002-0000-0000-000001000000}"/>
    <dataValidation imeMode="halfAlpha" allowBlank="1" showInputMessage="1" showErrorMessage="1" sqref="B2 A66:V105 A4:V4 A1:V1 A2:A3 C2:V3 C44:V46 C56:V60 W1:AT61" xr:uid="{00000000-0002-0000-0000-000002000000}"/>
    <dataValidation imeMode="hiragana" showInputMessage="1" showErrorMessage="1" sqref="C54:V54" xr:uid="{00000000-0002-0000-0000-000003000000}"/>
    <dataValidation imeMode="disabled" allowBlank="1" showInputMessage="1" showErrorMessage="1" sqref="A106:V125" xr:uid="{00000000-0002-0000-0000-000004000000}"/>
  </dataValidations>
  <pageMargins left="0.7" right="0.7" top="0.75" bottom="0.75" header="0.3" footer="0.3"/>
  <pageSetup paperSize="9" scale="17"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1" id="{6EC86059-D991-4479-83C8-1C8D92558EC8}">
            <xm:f>OR(C$9=データ!$E$4,C$9=データ!$D$4)</xm:f>
            <x14:dxf>
              <fill>
                <patternFill>
                  <fgColor auto="1"/>
                  <bgColor theme="1"/>
                </patternFill>
              </fill>
            </x14:dxf>
          </x14:cfRule>
          <xm:sqref>C12:V12</xm:sqref>
        </x14:conditionalFormatting>
        <x14:conditionalFormatting xmlns:xm="http://schemas.microsoft.com/office/excel/2006/main">
          <x14:cfRule type="expression" priority="16" id="{FFCBB8BC-E55A-460B-A059-DE4E7FB6874C}">
            <xm:f>C$9=データ!$E$4</xm:f>
            <x14:dxf>
              <fill>
                <patternFill>
                  <bgColor theme="1"/>
                </patternFill>
              </fill>
            </x14:dxf>
          </x14:cfRule>
          <xm:sqref>C13:V15</xm:sqref>
        </x14:conditionalFormatting>
        <x14:conditionalFormatting xmlns:xm="http://schemas.microsoft.com/office/excel/2006/main">
          <x14:cfRule type="expression" priority="14" id="{B9F6FA3A-3252-47D3-B30E-ECB1F351A4B2}">
            <xm:f>OR(C$9=データ!$E$4,C$9=データ!$D$4)</xm:f>
            <x14:dxf>
              <fill>
                <patternFill>
                  <fgColor auto="1"/>
                  <bgColor theme="1"/>
                </patternFill>
              </fill>
            </x14:dxf>
          </x14:cfRule>
          <xm:sqref>C16:V20</xm:sqref>
        </x14:conditionalFormatting>
        <x14:conditionalFormatting xmlns:xm="http://schemas.microsoft.com/office/excel/2006/main">
          <x14:cfRule type="expression" priority="17" id="{2FC72BC8-E8FA-4AFD-818C-2FA64C299132}">
            <xm:f>OR(C$9=データ!$E$4,C$9=データ!$D$4)</xm:f>
            <x14:dxf>
              <fill>
                <patternFill>
                  <bgColor theme="1"/>
                </patternFill>
              </fill>
            </x14:dxf>
          </x14:cfRule>
          <xm:sqref>C21:V21</xm:sqref>
        </x14:conditionalFormatting>
        <x14:conditionalFormatting xmlns:xm="http://schemas.microsoft.com/office/excel/2006/main">
          <x14:cfRule type="expression" priority="8" id="{B467A7D6-F12C-4F3A-B035-B887F0ACCFD3}">
            <xm:f>C$9=データ!$E$4</xm:f>
            <x14:dxf>
              <fill>
                <patternFill>
                  <bgColor theme="1"/>
                </patternFill>
              </fill>
            </x14:dxf>
          </x14:cfRule>
          <xm:sqref>C22:V22</xm:sqref>
        </x14:conditionalFormatting>
        <x14:conditionalFormatting xmlns:xm="http://schemas.microsoft.com/office/excel/2006/main">
          <x14:cfRule type="expression" priority="10" id="{0CE82B43-25C2-422C-8891-67807508926D}">
            <xm:f>OR(C$9=データ!$E$4,C$9=データ!$D$4)</xm:f>
            <x14:dxf>
              <fill>
                <patternFill>
                  <bgColor theme="1"/>
                </patternFill>
              </fill>
            </x14:dxf>
          </x14:cfRule>
          <xm:sqref>C23:V23</xm:sqref>
        </x14:conditionalFormatting>
        <x14:conditionalFormatting xmlns:xm="http://schemas.microsoft.com/office/excel/2006/main">
          <x14:cfRule type="expression" priority="12" id="{8FB61EA9-50E3-4FD7-9FBC-1D3CFB0648B0}">
            <xm:f>OR(C$9=データ!$E$4,C$9=データ!$D$4)</xm:f>
            <x14:dxf>
              <fill>
                <patternFill>
                  <bgColor theme="1"/>
                </patternFill>
              </fill>
            </x14:dxf>
          </x14:cfRule>
          <xm:sqref>C28:V28 C30:V30</xm:sqref>
        </x14:conditionalFormatting>
        <x14:conditionalFormatting xmlns:xm="http://schemas.microsoft.com/office/excel/2006/main">
          <x14:cfRule type="expression" priority="6" id="{02BB7A9D-24A9-42CB-8ADA-85B2AD566907}">
            <xm:f>C$9=データ!$E$4</xm:f>
            <x14:dxf>
              <fill>
                <patternFill>
                  <bgColor theme="1"/>
                </patternFill>
              </fill>
            </x14:dxf>
          </x14:cfRule>
          <xm:sqref>C29:V29</xm:sqref>
        </x14:conditionalFormatting>
        <x14:conditionalFormatting xmlns:xm="http://schemas.microsoft.com/office/excel/2006/main">
          <x14:cfRule type="expression" priority="5" id="{9F0322C3-805D-4144-B492-EE6AEA279CCC}">
            <xm:f>C$9=データ!$E$4</xm:f>
            <x14:dxf>
              <fill>
                <patternFill>
                  <bgColor theme="1"/>
                </patternFill>
              </fill>
            </x14:dxf>
          </x14:cfRule>
          <xm:sqref>C33:V36</xm:sqref>
        </x14:conditionalFormatting>
        <x14:conditionalFormatting xmlns:xm="http://schemas.microsoft.com/office/excel/2006/main">
          <x14:cfRule type="expression" priority="9" id="{C797E343-675B-44D5-A33C-8CC55E0F946C}">
            <xm:f>OR(C$9=データ!$C$4,C$9=データ!$D$4)</xm:f>
            <x14:dxf>
              <fill>
                <patternFill>
                  <bgColor theme="1" tint="4.9989318521683403E-2"/>
                </patternFill>
              </fill>
              <border>
                <left style="thin">
                  <color auto="1"/>
                </left>
                <right style="thin">
                  <color auto="1"/>
                </right>
                <top style="thin">
                  <color auto="1"/>
                </top>
                <bottom style="thin">
                  <color auto="1"/>
                </bottom>
                <vertical/>
                <horizontal/>
              </border>
            </x14:dxf>
          </x14:cfRule>
          <xm:sqref>C37:V39</xm:sqref>
        </x14:conditionalFormatting>
        <x14:conditionalFormatting xmlns:xm="http://schemas.microsoft.com/office/excel/2006/main">
          <x14:cfRule type="expression" priority="13" id="{181DAF47-F04C-4A6E-ABD5-F40E5054692C}">
            <xm:f>C$9=データ!$E$4</xm:f>
            <x14:dxf>
              <fill>
                <patternFill>
                  <bgColor theme="1"/>
                </patternFill>
              </fill>
            </x14:dxf>
          </x14:cfRule>
          <xm:sqref>C40:V42</xm:sqref>
        </x14:conditionalFormatting>
        <x14:conditionalFormatting xmlns:xm="http://schemas.microsoft.com/office/excel/2006/main">
          <x14:cfRule type="expression" priority="3" id="{443F9121-49F9-47CB-8DE9-4958B4C38977}">
            <xm:f>OR(C$9=データ!$E$4,C$9=データ!$D$4)</xm:f>
            <x14:dxf>
              <fill>
                <patternFill>
                  <bgColor theme="1"/>
                </patternFill>
              </fill>
            </x14:dxf>
          </x14:cfRule>
          <xm:sqref>C43:V43</xm:sqref>
        </x14:conditionalFormatting>
        <x14:conditionalFormatting xmlns:xm="http://schemas.microsoft.com/office/excel/2006/main">
          <x14:cfRule type="expression" priority="15" id="{12608E59-8ACD-42C3-BD7C-4C81E7B189AD}">
            <xm:f>C$9=データ!$E$4</xm:f>
            <x14:dxf>
              <fill>
                <patternFill>
                  <bgColor theme="1"/>
                </patternFill>
              </fill>
            </x14:dxf>
          </x14:cfRule>
          <xm:sqref>C44:V46</xm:sqref>
        </x14:conditionalFormatting>
        <x14:conditionalFormatting xmlns:xm="http://schemas.microsoft.com/office/excel/2006/main">
          <x14:cfRule type="expression" priority="222" id="{5D9FC7C6-C684-4B55-8991-18EB46633646}">
            <xm:f>OR(C$9=データ!$E$4,C$9=データ!$D$4,OR(C$48&lt;&gt;"",C$49&lt;&gt;"",C$50&lt;&gt;"",C$51&lt;&gt;"",C$52&lt;&gt;""))</xm:f>
            <x14:dxf>
              <fill>
                <patternFill>
                  <bgColor theme="1"/>
                </patternFill>
              </fill>
            </x14:dxf>
          </x14:cfRule>
          <xm:sqref>C47:V47</xm:sqref>
        </x14:conditionalFormatting>
        <x14:conditionalFormatting xmlns:xm="http://schemas.microsoft.com/office/excel/2006/main">
          <x14:cfRule type="expression" priority="223" id="{00000000-000E-0000-0000-00000D000000}">
            <xm:f>OR(C$9=データ!$E$4,C$9=データ!$D$4,C$47="○")</xm:f>
            <x14:dxf>
              <fill>
                <patternFill>
                  <bgColor theme="1"/>
                </patternFill>
              </fill>
            </x14:dxf>
          </x14:cfRule>
          <xm:sqref>C48:V52</xm:sqref>
        </x14:conditionalFormatting>
        <x14:conditionalFormatting xmlns:xm="http://schemas.microsoft.com/office/excel/2006/main">
          <x14:cfRule type="expression" priority="1" id="{EC9D12A0-DA43-47B7-8002-64938C7F9B4D}">
            <xm:f>C$9=データ!$E$4</xm:f>
            <x14:dxf>
              <fill>
                <patternFill>
                  <bgColor theme="1"/>
                </patternFill>
              </fill>
            </x14:dxf>
          </x14:cfRule>
          <xm:sqref>C53:V53</xm:sqref>
        </x14:conditionalFormatting>
        <x14:conditionalFormatting xmlns:xm="http://schemas.microsoft.com/office/excel/2006/main">
          <x14:cfRule type="expression" priority="224" id="{00000000-000E-0000-0000-00000C000000}">
            <xm:f>OR(C$9=データ!$E$4,C$53="○")</xm:f>
            <x14:dxf>
              <fill>
                <patternFill>
                  <bgColor theme="1"/>
                </patternFill>
              </fill>
            </x14:dxf>
          </x14:cfRule>
          <xm:sqref>C54:V55</xm:sqref>
        </x14:conditionalFormatting>
        <x14:conditionalFormatting xmlns:xm="http://schemas.microsoft.com/office/excel/2006/main">
          <x14:cfRule type="expression" priority="4" id="{A109A1C1-73E0-4CF3-A83B-DA636EB340EE}">
            <xm:f>C$9=データ!$E$4</xm:f>
            <x14:dxf>
              <fill>
                <patternFill>
                  <bgColor theme="1"/>
                </patternFill>
              </fill>
            </x14:dxf>
          </x14:cfRule>
          <xm:sqref>C56:V60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5000000}">
          <x14:formula1>
            <xm:f>データ!$C$3:$D$3</xm:f>
          </x14:formula1>
          <xm:sqref>C37:V39</xm:sqref>
        </x14:dataValidation>
        <x14:dataValidation type="list" showInputMessage="1" showErrorMessage="1" xr:uid="{00000000-0002-0000-0000-000006000000}">
          <x14:formula1>
            <xm:f>データ!$C$3:$D$3</xm:f>
          </x14:formula1>
          <xm:sqref>C47:V47 C50:V51 C40:V43 C53:V53 C10:V36</xm:sqref>
        </x14:dataValidation>
        <x14:dataValidation type="list" showInputMessage="1" showErrorMessage="1" xr:uid="{00000000-0002-0000-0000-000007000000}">
          <x14:formula1>
            <xm:f>データ!$C$4:$F$4</xm:f>
          </x14:formula1>
          <xm:sqref>C9:V9</xm:sqref>
        </x14:dataValidation>
        <x14:dataValidation type="list" showInputMessage="1" showErrorMessage="1" xr:uid="{00000000-0002-0000-0000-000008000000}">
          <x14:formula1>
            <xm:f>全校一覧!$B$3:$B$75</xm:f>
          </x14:formula1>
          <xm:sqref>B3 C8:V8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Z14"/>
  <sheetViews>
    <sheetView showGridLines="0" workbookViewId="0">
      <selection activeCell="R6" sqref="R6"/>
    </sheetView>
  </sheetViews>
  <sheetFormatPr defaultRowHeight="13.5" x14ac:dyDescent="0.15"/>
  <cols>
    <col min="2" max="2" width="11.875" bestFit="1" customWidth="1"/>
    <col min="7" max="7" width="3.375" customWidth="1"/>
    <col min="8" max="8" width="4.75" customWidth="1"/>
    <col min="9" max="16" width="3.125" customWidth="1"/>
    <col min="20" max="24" width="12.625" customWidth="1"/>
    <col min="25" max="26" width="13.125" customWidth="1"/>
  </cols>
  <sheetData>
    <row r="2" spans="2:26" x14ac:dyDescent="0.15">
      <c r="B2" s="23" t="s">
        <v>195</v>
      </c>
      <c r="I2" s="23" t="s">
        <v>197</v>
      </c>
      <c r="J2" s="23"/>
      <c r="K2" s="23"/>
      <c r="L2" s="23"/>
    </row>
    <row r="3" spans="2:26" ht="19.5" customHeight="1" x14ac:dyDescent="0.15">
      <c r="B3" s="24"/>
      <c r="C3" s="25" t="s">
        <v>196</v>
      </c>
      <c r="D3" s="25"/>
      <c r="I3" s="275" t="s">
        <v>188</v>
      </c>
      <c r="J3" s="275"/>
      <c r="K3" s="275"/>
      <c r="L3" s="275"/>
      <c r="M3" s="275" t="s">
        <v>188</v>
      </c>
      <c r="N3" s="275"/>
      <c r="O3" s="275"/>
      <c r="P3" s="275"/>
      <c r="Q3" s="2" t="str">
        <f>IF(データ!R3="○","表示","非表示")</f>
        <v>非表示</v>
      </c>
      <c r="R3" s="26" t="str">
        <f>IF(様式1・様式２!$AL$2="","",HLOOKUP(様式1・様式２!$AL$2,入力!$C$5:$V$60,46,FALSE)&amp;"")</f>
        <v/>
      </c>
      <c r="S3" s="26"/>
    </row>
    <row r="4" spans="2:26" ht="12.75" customHeight="1" x14ac:dyDescent="0.15">
      <c r="B4" s="24" t="s">
        <v>191</v>
      </c>
      <c r="C4" s="25" t="s">
        <v>193</v>
      </c>
      <c r="D4" s="25" t="s">
        <v>192</v>
      </c>
      <c r="E4" s="25" t="s">
        <v>182</v>
      </c>
      <c r="F4" s="25"/>
      <c r="I4" s="3"/>
      <c r="J4" s="3"/>
      <c r="K4" s="2"/>
      <c r="L4" s="2"/>
      <c r="M4" s="3"/>
      <c r="N4" s="3"/>
      <c r="O4" s="2"/>
      <c r="P4" s="2"/>
      <c r="Q4" s="2"/>
      <c r="R4" s="5"/>
      <c r="S4" s="5"/>
    </row>
    <row r="5" spans="2:26" ht="19.5" customHeight="1" x14ac:dyDescent="0.15">
      <c r="B5" s="24"/>
      <c r="C5" s="25"/>
      <c r="D5" s="25"/>
      <c r="E5" s="25"/>
      <c r="F5" s="25"/>
      <c r="I5" s="275" t="s">
        <v>189</v>
      </c>
      <c r="J5" s="275"/>
      <c r="K5" s="275"/>
      <c r="L5" s="275"/>
      <c r="M5" s="275" t="s">
        <v>189</v>
      </c>
      <c r="N5" s="275"/>
      <c r="O5" s="275"/>
      <c r="P5" s="275"/>
      <c r="Q5" s="2" t="str">
        <f>IF(データ!R5="○","表示2","非表示2")</f>
        <v>非表示2</v>
      </c>
      <c r="R5" s="26" t="str">
        <f>IF(様式1・様式２!$AL$2="","",HLOOKUP(様式1・様式２!$AL$2,入力!$C$5:$V$60,47,FALSE)&amp;"")</f>
        <v/>
      </c>
      <c r="S5" s="26"/>
      <c r="T5" s="106" t="s">
        <v>214</v>
      </c>
      <c r="U5" s="107"/>
      <c r="V5" s="107"/>
    </row>
    <row r="6" spans="2:26" ht="14.25" thickBot="1" x14ac:dyDescent="0.2">
      <c r="B6" s="24"/>
      <c r="C6" s="25"/>
      <c r="D6" s="25"/>
      <c r="E6" s="25"/>
      <c r="I6" s="2"/>
      <c r="J6" s="2"/>
      <c r="K6" s="2"/>
      <c r="L6" s="2"/>
      <c r="M6" s="2"/>
      <c r="N6" s="2"/>
      <c r="O6" s="2"/>
      <c r="P6" s="2"/>
    </row>
    <row r="7" spans="2:26" ht="24.95" customHeight="1" x14ac:dyDescent="0.15">
      <c r="T7" s="91">
        <v>1</v>
      </c>
      <c r="U7" s="92">
        <v>2</v>
      </c>
      <c r="V7" s="92">
        <v>3</v>
      </c>
      <c r="W7" s="92">
        <v>4</v>
      </c>
      <c r="X7" s="93">
        <v>5</v>
      </c>
    </row>
    <row r="8" spans="2:26" ht="24.95" customHeight="1" x14ac:dyDescent="0.15">
      <c r="T8" s="112" t="str">
        <f>IF(入力!C6="","",入力!C6)</f>
        <v/>
      </c>
      <c r="U8" s="113" t="str">
        <f>IF(入力!D6="","",入力!D6)</f>
        <v/>
      </c>
      <c r="V8" s="113" t="str">
        <f>IF(入力!E6="","",入力!E6)</f>
        <v/>
      </c>
      <c r="W8" s="113" t="str">
        <f>IF(入力!F6="","",入力!F6)</f>
        <v/>
      </c>
      <c r="X8" s="114" t="str">
        <f>IF(入力!G6="","",入力!G6)</f>
        <v/>
      </c>
    </row>
    <row r="9" spans="2:26" ht="24.95" customHeight="1" x14ac:dyDescent="0.15">
      <c r="T9" s="115">
        <v>6</v>
      </c>
      <c r="U9" s="116">
        <v>7</v>
      </c>
      <c r="V9" s="116">
        <v>8</v>
      </c>
      <c r="W9" s="117">
        <v>9</v>
      </c>
      <c r="X9" s="118">
        <v>10</v>
      </c>
    </row>
    <row r="10" spans="2:26" ht="24.95" customHeight="1" x14ac:dyDescent="0.15">
      <c r="T10" s="112" t="str">
        <f>IF(入力!H6="","",入力!H6)</f>
        <v/>
      </c>
      <c r="U10" s="113" t="str">
        <f>IF(入力!I6="","",入力!I6)</f>
        <v/>
      </c>
      <c r="V10" s="113" t="str">
        <f>IF(入力!J6="","",入力!J6)</f>
        <v/>
      </c>
      <c r="W10" s="113" t="str">
        <f>IF(入力!K6="","",入力!K6)</f>
        <v/>
      </c>
      <c r="X10" s="114" t="str">
        <f>IF(入力!L6="","",入力!L6)</f>
        <v/>
      </c>
    </row>
    <row r="11" spans="2:26" ht="24.95" customHeight="1" x14ac:dyDescent="0.15">
      <c r="T11" s="119">
        <v>11</v>
      </c>
      <c r="U11" s="117">
        <v>12</v>
      </c>
      <c r="V11" s="117">
        <v>13</v>
      </c>
      <c r="W11" s="117">
        <v>14</v>
      </c>
      <c r="X11" s="118">
        <v>15</v>
      </c>
    </row>
    <row r="12" spans="2:26" ht="24.95" customHeight="1" x14ac:dyDescent="0.15">
      <c r="T12" s="112" t="str">
        <f>IF(入力!M6="","",入力!M6)</f>
        <v/>
      </c>
      <c r="U12" s="113" t="str">
        <f>IF(入力!N6="","",入力!N6)</f>
        <v/>
      </c>
      <c r="V12" s="113" t="str">
        <f>IF(入力!O6="","",入力!O6)</f>
        <v/>
      </c>
      <c r="W12" s="113" t="str">
        <f>IF(入力!P6="","",入力!P6)</f>
        <v/>
      </c>
      <c r="X12" s="114" t="str">
        <f>IF(入力!Q6="","",入力!Q6)</f>
        <v/>
      </c>
    </row>
    <row r="13" spans="2:26" ht="24.95" customHeight="1" x14ac:dyDescent="0.15">
      <c r="T13" s="119">
        <v>16</v>
      </c>
      <c r="U13" s="117">
        <v>17</v>
      </c>
      <c r="V13" s="117">
        <v>18</v>
      </c>
      <c r="W13" s="117">
        <v>19</v>
      </c>
      <c r="X13" s="118">
        <v>20</v>
      </c>
      <c r="Z13" s="63"/>
    </row>
    <row r="14" spans="2:26" ht="24.95" customHeight="1" thickBot="1" x14ac:dyDescent="0.2">
      <c r="T14" s="64" t="str">
        <f>IF(入力!R6="","",入力!R6)</f>
        <v/>
      </c>
      <c r="U14" s="65" t="str">
        <f>IF(入力!S6="","",入力!S6)</f>
        <v/>
      </c>
      <c r="V14" s="65" t="str">
        <f>IF(入力!T6="","",入力!T6)</f>
        <v/>
      </c>
      <c r="W14" s="65" t="str">
        <f>IF(入力!U6="","",入力!U6)</f>
        <v/>
      </c>
      <c r="X14" s="66" t="str">
        <f>IF(入力!V6="","",入力!V6)</f>
        <v/>
      </c>
      <c r="Z14" s="63"/>
    </row>
  </sheetData>
  <mergeCells count="4">
    <mergeCell ref="I3:L3"/>
    <mergeCell ref="I5:L5"/>
    <mergeCell ref="M3:P3"/>
    <mergeCell ref="M5:P5"/>
  </mergeCells>
  <phoneticPr fontId="2"/>
  <dataValidations count="1">
    <dataValidation allowBlank="1" showDropDown="1" showInputMessage="1" showErrorMessage="1" sqref="Q5" xr:uid="{00000000-0002-0000-0100-000000000000}"/>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A89"/>
  <sheetViews>
    <sheetView showGridLines="0" showWhiteSpace="0" zoomScale="95" zoomScaleNormal="95" zoomScaleSheetLayoutView="85" zoomScalePageLayoutView="90" workbookViewId="0">
      <pane ySplit="7" topLeftCell="A8" activePane="bottomLeft" state="frozen"/>
      <selection pane="bottomLeft" activeCell="AM24" sqref="AM24"/>
    </sheetView>
  </sheetViews>
  <sheetFormatPr defaultColWidth="2.625" defaultRowHeight="18.75" x14ac:dyDescent="0.15"/>
  <cols>
    <col min="1" max="1" width="1.25" style="27" customWidth="1"/>
    <col min="2" max="2" width="3.125" style="27" customWidth="1"/>
    <col min="3" max="3" width="2.125" style="27" customWidth="1"/>
    <col min="4" max="6" width="1.875" style="27" customWidth="1"/>
    <col min="7" max="7" width="3.5" style="27" customWidth="1"/>
    <col min="8" max="9" width="2.875" style="27" customWidth="1"/>
    <col min="10" max="10" width="3.625" style="27" customWidth="1"/>
    <col min="11" max="12" width="2.875" style="27" customWidth="1"/>
    <col min="13" max="13" width="3.25" style="27" customWidth="1"/>
    <col min="14" max="15" width="2.625" style="27"/>
    <col min="16" max="22" width="3.125" style="27" customWidth="1"/>
    <col min="23" max="23" width="3.375" style="27" customWidth="1"/>
    <col min="24" max="24" width="3.125" style="27" customWidth="1"/>
    <col min="25" max="25" width="3.75" style="27" customWidth="1"/>
    <col min="26" max="26" width="2.75" style="27" customWidth="1"/>
    <col min="27" max="27" width="2.5" style="27" customWidth="1"/>
    <col min="28" max="28" width="2.625" style="27"/>
    <col min="29" max="29" width="2.625" style="27" customWidth="1"/>
    <col min="30" max="31" width="2.25" style="27" customWidth="1"/>
    <col min="32" max="32" width="2.625" style="27"/>
    <col min="33" max="33" width="2.625" style="27" customWidth="1"/>
    <col min="34" max="34" width="2.625" style="27"/>
    <col min="35" max="35" width="3.625" style="27" customWidth="1"/>
    <col min="36" max="36" width="1.25" style="27" customWidth="1"/>
    <col min="37" max="38" width="10.625" style="63" customWidth="1"/>
    <col min="39" max="43" width="13.625" style="63" customWidth="1"/>
    <col min="44" max="47" width="11.625" style="2" customWidth="1"/>
    <col min="48" max="48" width="10.125" style="2" customWidth="1"/>
    <col min="49" max="52" width="7.625" style="2" customWidth="1"/>
    <col min="53" max="55" width="14.375" style="2" customWidth="1"/>
    <col min="56" max="16384" width="2.625" style="2"/>
  </cols>
  <sheetData>
    <row r="1" spans="1:51" ht="8.25" customHeight="1" thickBot="1" x14ac:dyDescent="0.2"/>
    <row r="2" spans="1:51" ht="19.5" customHeight="1" x14ac:dyDescent="0.15">
      <c r="B2" s="353" t="s">
        <v>230</v>
      </c>
      <c r="C2" s="353"/>
      <c r="D2" s="353"/>
      <c r="E2" s="353"/>
      <c r="F2" s="353"/>
      <c r="G2" s="353"/>
      <c r="H2" s="353"/>
      <c r="I2" s="353"/>
      <c r="J2" s="353"/>
      <c r="K2" s="353"/>
      <c r="U2" s="28"/>
      <c r="V2" s="28"/>
      <c r="W2" s="28"/>
      <c r="AK2" s="300" t="s">
        <v>190</v>
      </c>
      <c r="AL2" s="302"/>
      <c r="AM2" s="86"/>
      <c r="AN2" s="87"/>
    </row>
    <row r="3" spans="1:51" ht="19.5" customHeight="1" thickBot="1" x14ac:dyDescent="0.2">
      <c r="B3" s="386" t="s">
        <v>229</v>
      </c>
      <c r="C3" s="386"/>
      <c r="D3" s="386"/>
      <c r="E3" s="386"/>
      <c r="F3" s="386"/>
      <c r="G3" s="386"/>
      <c r="H3" s="386"/>
      <c r="I3" s="386"/>
      <c r="J3" s="386"/>
      <c r="K3" s="386"/>
      <c r="L3" s="29" t="s">
        <v>44</v>
      </c>
      <c r="M3" s="30"/>
      <c r="N3" s="30"/>
      <c r="O3" s="30"/>
      <c r="P3" s="30"/>
      <c r="Q3" s="30"/>
      <c r="R3" s="30"/>
      <c r="S3" s="30"/>
      <c r="T3" s="30"/>
      <c r="U3" s="30"/>
      <c r="V3" s="31"/>
      <c r="W3" s="31"/>
      <c r="AK3" s="301"/>
      <c r="AL3" s="303"/>
      <c r="AM3" s="87"/>
      <c r="AN3" s="87"/>
    </row>
    <row r="4" spans="1:51" ht="15.6" customHeight="1" x14ac:dyDescent="0.15">
      <c r="A4" s="32"/>
      <c r="B4" s="32"/>
      <c r="C4" s="32"/>
      <c r="D4" s="32"/>
      <c r="E4" s="32"/>
      <c r="F4" s="32"/>
      <c r="G4" s="32"/>
      <c r="H4" s="32"/>
      <c r="I4" s="32"/>
      <c r="J4" s="32"/>
      <c r="K4" s="32"/>
      <c r="L4" s="32"/>
      <c r="M4" s="32"/>
      <c r="N4" s="32"/>
      <c r="O4" s="32"/>
      <c r="P4" s="32"/>
      <c r="Q4" s="32"/>
      <c r="R4" s="32"/>
      <c r="S4" s="32"/>
      <c r="T4" s="33"/>
      <c r="U4" s="32"/>
      <c r="V4" s="32"/>
      <c r="W4" s="32"/>
      <c r="X4" s="32"/>
      <c r="Y4" s="32"/>
      <c r="Z4" s="32"/>
      <c r="AA4" s="347" t="str">
        <f>入力!A2</f>
        <v>令和</v>
      </c>
      <c r="AB4" s="348"/>
      <c r="AC4" s="370">
        <f>IF(入力!B2="","",入力!B2+1)</f>
        <v>7</v>
      </c>
      <c r="AD4" s="370"/>
      <c r="AE4" s="328" t="s">
        <v>40</v>
      </c>
      <c r="AF4" s="328"/>
      <c r="AG4" s="328"/>
      <c r="AH4" s="328"/>
      <c r="AI4" s="328"/>
      <c r="AJ4" s="99"/>
      <c r="AM4" s="94"/>
      <c r="AN4" s="94"/>
      <c r="AW4" s="22"/>
    </row>
    <row r="5" spans="1:51" ht="15.6" customHeight="1" thickBot="1" x14ac:dyDescent="0.2">
      <c r="A5" s="32"/>
      <c r="B5" s="335" t="str">
        <f>IF(OR($I$6="飛島村立飛島学園(前期)",$I$6="飛島村立飛島学園(後期)")=TRUE,"飛島村立飛島学園校長",IF(I6="","",I6&amp;"学校長"))</f>
        <v/>
      </c>
      <c r="C5" s="335"/>
      <c r="D5" s="335"/>
      <c r="E5" s="335"/>
      <c r="F5" s="335"/>
      <c r="G5" s="335"/>
      <c r="H5" s="335"/>
      <c r="I5" s="335"/>
      <c r="J5" s="335"/>
      <c r="K5" s="335"/>
      <c r="L5" s="335"/>
      <c r="M5" s="335"/>
      <c r="N5" s="32" t="s">
        <v>63</v>
      </c>
      <c r="O5" s="32"/>
      <c r="P5" s="32"/>
      <c r="Q5" s="32"/>
      <c r="R5" s="32"/>
      <c r="S5" s="32"/>
      <c r="T5" s="33"/>
      <c r="U5" s="32"/>
      <c r="V5" s="32"/>
      <c r="W5" s="339" t="s">
        <v>11</v>
      </c>
      <c r="X5" s="339"/>
      <c r="Y5" s="339"/>
      <c r="Z5" s="335" t="str">
        <f>IF(OR(AA6="飛島村立飛島学園(前期)",AA6="飛島村立飛島学園(後期)")=TRUE,"飛島村立飛島学園校長",IF(AA6="","",AA6&amp;"学校長"))</f>
        <v/>
      </c>
      <c r="AA5" s="335"/>
      <c r="AB5" s="335"/>
      <c r="AC5" s="335"/>
      <c r="AD5" s="335"/>
      <c r="AE5" s="335"/>
      <c r="AF5" s="335"/>
      <c r="AG5" s="335"/>
      <c r="AH5" s="335"/>
      <c r="AI5" s="335"/>
      <c r="AJ5" s="97"/>
      <c r="AM5" s="94"/>
      <c r="AN5" s="94"/>
    </row>
    <row r="6" spans="1:51" ht="23.45" customHeight="1" x14ac:dyDescent="0.15">
      <c r="A6" s="32"/>
      <c r="B6" s="33"/>
      <c r="C6" s="387" t="s">
        <v>81</v>
      </c>
      <c r="D6" s="389"/>
      <c r="E6" s="309" t="s">
        <v>22</v>
      </c>
      <c r="F6" s="310"/>
      <c r="G6" s="310"/>
      <c r="H6" s="391"/>
      <c r="I6" s="309" t="str">
        <f>IFERROR(HLOOKUP($AL$2,入力!$C$5:$V$65,4,FALSE)&amp;"","")</f>
        <v/>
      </c>
      <c r="J6" s="310"/>
      <c r="K6" s="310"/>
      <c r="L6" s="310"/>
      <c r="M6" s="310"/>
      <c r="N6" s="310"/>
      <c r="O6" s="311"/>
      <c r="P6" s="32"/>
      <c r="Q6" s="32"/>
      <c r="R6" s="32"/>
      <c r="S6" s="32"/>
      <c r="T6" s="33"/>
      <c r="U6" s="34"/>
      <c r="V6" s="34"/>
      <c r="W6" s="387" t="s">
        <v>82</v>
      </c>
      <c r="X6" s="309" t="s">
        <v>22</v>
      </c>
      <c r="Y6" s="310"/>
      <c r="Z6" s="391"/>
      <c r="AA6" s="309" t="str">
        <f>IFERROR(入力!B3&amp;"","")</f>
        <v/>
      </c>
      <c r="AB6" s="310"/>
      <c r="AC6" s="310"/>
      <c r="AD6" s="310"/>
      <c r="AE6" s="310"/>
      <c r="AF6" s="310"/>
      <c r="AG6" s="310"/>
      <c r="AH6" s="311"/>
      <c r="AI6" s="34"/>
      <c r="AJ6" s="100"/>
    </row>
    <row r="7" spans="1:51" ht="23.45" customHeight="1" thickBot="1" x14ac:dyDescent="0.2">
      <c r="A7" s="32"/>
      <c r="B7" s="33"/>
      <c r="C7" s="388"/>
      <c r="D7" s="390"/>
      <c r="E7" s="336" t="s">
        <v>23</v>
      </c>
      <c r="F7" s="337"/>
      <c r="G7" s="337"/>
      <c r="H7" s="338"/>
      <c r="I7" s="341" t="str">
        <f>IFERROR(IF(I6="","",VLOOKUP(I6,全校一覧!$B$2:$C$75,2,FALSE)),"")</f>
        <v/>
      </c>
      <c r="J7" s="342"/>
      <c r="K7" s="342"/>
      <c r="L7" s="342"/>
      <c r="M7" s="342"/>
      <c r="N7" s="342"/>
      <c r="O7" s="343"/>
      <c r="P7" s="32"/>
      <c r="Q7" s="32"/>
      <c r="R7" s="32"/>
      <c r="S7" s="32"/>
      <c r="T7" s="33"/>
      <c r="U7" s="35"/>
      <c r="V7" s="35"/>
      <c r="W7" s="388"/>
      <c r="X7" s="393" t="s">
        <v>23</v>
      </c>
      <c r="Y7" s="394"/>
      <c r="Z7" s="395"/>
      <c r="AA7" s="341" t="str">
        <f>IF(AA6="","",VLOOKUP(AA6,全校一覧!$B$2:$C$75,2,FALSE))</f>
        <v/>
      </c>
      <c r="AB7" s="342"/>
      <c r="AC7" s="342"/>
      <c r="AD7" s="342"/>
      <c r="AE7" s="342"/>
      <c r="AF7" s="342"/>
      <c r="AG7" s="342"/>
      <c r="AH7" s="343"/>
      <c r="AI7" s="35"/>
      <c r="AJ7" s="98"/>
    </row>
    <row r="8" spans="1:51" ht="8.25" customHeight="1" x14ac:dyDescent="0.15">
      <c r="A8" s="32"/>
      <c r="B8" s="32"/>
      <c r="C8" s="32"/>
      <c r="D8" s="33"/>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108"/>
      <c r="AL8" s="108"/>
      <c r="AM8" s="108"/>
      <c r="AN8" s="108"/>
      <c r="AO8" s="108"/>
      <c r="AP8" s="108"/>
      <c r="AQ8" s="108"/>
    </row>
    <row r="9" spans="1:51" ht="20.45" customHeight="1" x14ac:dyDescent="0.15">
      <c r="A9" s="339" t="s">
        <v>64</v>
      </c>
      <c r="B9" s="339"/>
      <c r="C9" s="339"/>
      <c r="D9" s="339"/>
      <c r="E9" s="339"/>
      <c r="F9" s="339"/>
      <c r="G9" s="339"/>
      <c r="H9" s="339"/>
      <c r="I9" s="339"/>
      <c r="J9" s="339"/>
      <c r="K9" s="339"/>
      <c r="L9" s="339"/>
      <c r="M9" s="339"/>
      <c r="N9" s="340"/>
      <c r="O9" s="344" t="s">
        <v>28</v>
      </c>
      <c r="P9" s="345"/>
      <c r="Q9" s="346"/>
      <c r="R9" s="344" t="str">
        <f>IFERROR(HLOOKUP($AL$2,入力!$C$5:$V$65,2,FALSE)&amp;"","")</f>
        <v/>
      </c>
      <c r="S9" s="345"/>
      <c r="T9" s="345"/>
      <c r="U9" s="345"/>
      <c r="V9" s="345"/>
      <c r="W9" s="345"/>
      <c r="X9" s="346"/>
      <c r="Y9" s="371" t="s">
        <v>1</v>
      </c>
      <c r="Z9" s="372"/>
      <c r="AA9" s="372"/>
      <c r="AB9" s="372"/>
      <c r="AC9" s="372"/>
      <c r="AD9" s="372"/>
      <c r="AE9" s="372"/>
      <c r="AF9" s="372"/>
      <c r="AG9" s="372"/>
      <c r="AH9" s="372"/>
      <c r="AI9" s="372"/>
      <c r="AJ9" s="96"/>
      <c r="AK9" s="109"/>
      <c r="AL9" s="109"/>
      <c r="AM9" s="109"/>
      <c r="AN9" s="109"/>
      <c r="AO9" s="109"/>
      <c r="AP9" s="109"/>
      <c r="AQ9" s="109"/>
      <c r="AY9" s="6"/>
    </row>
    <row r="10" spans="1:51" ht="20.45" customHeight="1" x14ac:dyDescent="0.15">
      <c r="A10" s="339"/>
      <c r="B10" s="339"/>
      <c r="C10" s="339"/>
      <c r="D10" s="339"/>
      <c r="E10" s="339"/>
      <c r="F10" s="339"/>
      <c r="G10" s="339"/>
      <c r="H10" s="339"/>
      <c r="I10" s="339"/>
      <c r="J10" s="339"/>
      <c r="K10" s="339"/>
      <c r="L10" s="339"/>
      <c r="M10" s="339"/>
      <c r="N10" s="340"/>
      <c r="O10" s="344" t="s">
        <v>29</v>
      </c>
      <c r="P10" s="345"/>
      <c r="Q10" s="346"/>
      <c r="R10" s="344" t="str">
        <f>IFERROR(HLOOKUP($AL$2,入力!$C$5:$V$65,3,FALSE)&amp;"","")</f>
        <v/>
      </c>
      <c r="S10" s="345"/>
      <c r="T10" s="345"/>
      <c r="U10" s="345"/>
      <c r="V10" s="345"/>
      <c r="W10" s="345"/>
      <c r="X10" s="346"/>
      <c r="Y10" s="371"/>
      <c r="Z10" s="372"/>
      <c r="AA10" s="372"/>
      <c r="AB10" s="372"/>
      <c r="AC10" s="372"/>
      <c r="AD10" s="372"/>
      <c r="AE10" s="372"/>
      <c r="AF10" s="372"/>
      <c r="AG10" s="372"/>
      <c r="AH10" s="372"/>
      <c r="AI10" s="372"/>
      <c r="AJ10" s="96"/>
      <c r="AK10" s="108"/>
      <c r="AL10" s="110"/>
      <c r="AM10" s="110"/>
      <c r="AN10" s="110"/>
      <c r="AO10" s="110"/>
      <c r="AP10" s="110"/>
      <c r="AQ10" s="110"/>
      <c r="AY10" s="6"/>
    </row>
    <row r="11" spans="1:51" ht="13.5" customHeight="1" x14ac:dyDescent="0.15">
      <c r="A11" s="32"/>
      <c r="B11" s="32"/>
      <c r="C11" s="32"/>
      <c r="D11" s="33"/>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109"/>
      <c r="AL11" s="109"/>
      <c r="AM11" s="109"/>
      <c r="AN11" s="109"/>
      <c r="AO11" s="109"/>
      <c r="AP11" s="109"/>
      <c r="AQ11" s="109"/>
    </row>
    <row r="12" spans="1:51" ht="13.5" customHeight="1" x14ac:dyDescent="0.15">
      <c r="A12" s="32"/>
      <c r="B12" s="32"/>
      <c r="C12" s="32"/>
      <c r="D12" s="32"/>
      <c r="E12" s="32"/>
      <c r="F12" s="32"/>
      <c r="G12" s="32"/>
      <c r="H12" s="32"/>
      <c r="I12" s="32"/>
      <c r="J12" s="32"/>
      <c r="K12" s="32"/>
      <c r="L12" s="32"/>
      <c r="M12" s="36"/>
      <c r="N12" s="32"/>
      <c r="O12" s="32"/>
      <c r="P12" s="32"/>
      <c r="Q12" s="32"/>
      <c r="R12" s="32" t="s">
        <v>67</v>
      </c>
      <c r="S12" s="32"/>
      <c r="T12" s="32"/>
      <c r="U12" s="32"/>
      <c r="V12" s="32"/>
      <c r="W12" s="32"/>
      <c r="X12" s="32"/>
      <c r="Y12" s="32"/>
      <c r="Z12" s="32"/>
      <c r="AA12" s="32"/>
      <c r="AB12" s="32"/>
      <c r="AC12" s="32"/>
      <c r="AD12" s="32"/>
      <c r="AE12" s="32"/>
      <c r="AF12" s="32"/>
      <c r="AG12" s="32"/>
      <c r="AH12" s="32"/>
      <c r="AI12" s="32"/>
      <c r="AJ12" s="32"/>
      <c r="AK12" s="110"/>
      <c r="AL12" s="110"/>
      <c r="AM12" s="110"/>
      <c r="AN12" s="110"/>
      <c r="AO12" s="110"/>
      <c r="AP12" s="110"/>
      <c r="AQ12" s="111"/>
    </row>
    <row r="13" spans="1:51" ht="18" customHeight="1" x14ac:dyDescent="0.15">
      <c r="A13" s="32"/>
      <c r="B13" s="37" t="s">
        <v>55</v>
      </c>
      <c r="C13" s="37"/>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109"/>
      <c r="AL13" s="109"/>
      <c r="AM13" s="109"/>
      <c r="AN13" s="109"/>
      <c r="AO13" s="109"/>
      <c r="AP13" s="109"/>
      <c r="AQ13" s="111"/>
    </row>
    <row r="14" spans="1:51" ht="3.75" customHeight="1" thickBot="1" x14ac:dyDescent="0.2">
      <c r="A14" s="32"/>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row>
    <row r="15" spans="1:51" ht="21.6" customHeight="1" x14ac:dyDescent="0.15">
      <c r="A15" s="32"/>
      <c r="B15" s="413" t="s">
        <v>25</v>
      </c>
      <c r="C15" s="391"/>
      <c r="D15" s="38"/>
      <c r="E15" s="39"/>
      <c r="F15" s="39"/>
      <c r="G15" s="148"/>
      <c r="H15" s="148"/>
      <c r="I15" s="148"/>
      <c r="J15" s="148"/>
      <c r="K15" s="148"/>
      <c r="L15" s="148"/>
      <c r="M15" s="148"/>
      <c r="N15" s="148" t="s">
        <v>10</v>
      </c>
      <c r="O15" s="148"/>
      <c r="P15" s="148"/>
      <c r="Q15" s="148"/>
      <c r="R15" s="148"/>
      <c r="S15" s="148"/>
      <c r="T15" s="148"/>
      <c r="U15" s="148"/>
      <c r="V15" s="148"/>
      <c r="W15" s="148"/>
      <c r="X15" s="148"/>
      <c r="Y15" s="148"/>
      <c r="Z15" s="148"/>
      <c r="AA15" s="148"/>
      <c r="AB15" s="148"/>
      <c r="AC15" s="148"/>
      <c r="AD15" s="307"/>
      <c r="AE15" s="307"/>
      <c r="AF15" s="308"/>
      <c r="AG15" s="415" t="s">
        <v>6</v>
      </c>
      <c r="AH15" s="415"/>
      <c r="AI15" s="416"/>
      <c r="AJ15" s="95"/>
    </row>
    <row r="16" spans="1:51" ht="21.6" customHeight="1" x14ac:dyDescent="0.15">
      <c r="A16" s="32"/>
      <c r="B16" s="376" t="str">
        <f>IF($AL$2="","",HLOOKUP($AL$2,入力!$C$5:$V$65,6,FALSE)&amp;"")</f>
        <v/>
      </c>
      <c r="C16" s="360"/>
      <c r="D16" s="298">
        <v>1</v>
      </c>
      <c r="E16" s="299"/>
      <c r="F16" s="299"/>
      <c r="G16" s="188" t="s">
        <v>13</v>
      </c>
      <c r="H16" s="188"/>
      <c r="I16" s="188"/>
      <c r="J16" s="188"/>
      <c r="K16" s="188"/>
      <c r="L16" s="188"/>
      <c r="M16" s="188"/>
      <c r="N16" s="188"/>
      <c r="O16" s="188"/>
      <c r="P16" s="188"/>
      <c r="Q16" s="188"/>
      <c r="R16" s="188"/>
      <c r="S16" s="188"/>
      <c r="T16" s="188"/>
      <c r="U16" s="188"/>
      <c r="V16" s="188"/>
      <c r="W16" s="188"/>
      <c r="X16" s="188"/>
      <c r="Y16" s="188"/>
      <c r="Z16" s="188"/>
      <c r="AA16" s="188"/>
      <c r="AB16" s="188"/>
      <c r="AC16" s="188"/>
      <c r="AD16" s="184"/>
      <c r="AE16" s="184"/>
      <c r="AF16" s="189"/>
      <c r="AG16" s="305" t="s">
        <v>68</v>
      </c>
      <c r="AH16" s="305"/>
      <c r="AI16" s="306"/>
      <c r="AJ16" s="45"/>
    </row>
    <row r="17" spans="1:36" ht="21.6" customHeight="1" x14ac:dyDescent="0.15">
      <c r="A17" s="32"/>
      <c r="B17" s="376" t="str">
        <f>IF($AL$2="","",HLOOKUP($AL$2,入力!$C$5:$V$65,7,FALSE)&amp;"")</f>
        <v/>
      </c>
      <c r="C17" s="360"/>
      <c r="D17" s="298">
        <v>2</v>
      </c>
      <c r="E17" s="299"/>
      <c r="F17" s="299"/>
      <c r="G17" s="188" t="s">
        <v>216</v>
      </c>
      <c r="H17" s="188"/>
      <c r="I17" s="188"/>
      <c r="J17" s="188"/>
      <c r="K17" s="188"/>
      <c r="L17" s="188"/>
      <c r="M17" s="188"/>
      <c r="N17" s="188"/>
      <c r="O17" s="188"/>
      <c r="P17" s="188"/>
      <c r="Q17" s="188"/>
      <c r="R17" s="188"/>
      <c r="S17" s="188"/>
      <c r="T17" s="188"/>
      <c r="U17" s="188"/>
      <c r="V17" s="188"/>
      <c r="W17" s="188"/>
      <c r="X17" s="188"/>
      <c r="Y17" s="188"/>
      <c r="Z17" s="188"/>
      <c r="AA17" s="188"/>
      <c r="AB17" s="188"/>
      <c r="AC17" s="188"/>
      <c r="AD17" s="184"/>
      <c r="AE17" s="184"/>
      <c r="AF17" s="189"/>
      <c r="AG17" s="304" t="s">
        <v>217</v>
      </c>
      <c r="AH17" s="305"/>
      <c r="AI17" s="306"/>
      <c r="AJ17" s="45"/>
    </row>
    <row r="18" spans="1:36" ht="21.6" customHeight="1" x14ac:dyDescent="0.15">
      <c r="A18" s="32"/>
      <c r="B18" s="376" t="str">
        <f>IF($AL$2="","",HLOOKUP($AL$2,入力!$C$5:$V$65,8,FALSE)&amp;"")</f>
        <v/>
      </c>
      <c r="C18" s="360"/>
      <c r="D18" s="298">
        <v>3</v>
      </c>
      <c r="E18" s="299"/>
      <c r="F18" s="299"/>
      <c r="G18" s="190" t="str">
        <f>入力!$A$2&amp;入力!$B$2&amp;"年12月以降の部分休業整理表"</f>
        <v>令和6年12月以降の部分休業整理表</v>
      </c>
      <c r="H18" s="190"/>
      <c r="I18" s="190"/>
      <c r="J18" s="190"/>
      <c r="K18" s="188"/>
      <c r="L18" s="188"/>
      <c r="M18" s="188"/>
      <c r="N18" s="188"/>
      <c r="O18" s="188"/>
      <c r="P18" s="188"/>
      <c r="Q18" s="188"/>
      <c r="R18" s="188"/>
      <c r="S18" s="188"/>
      <c r="T18" s="188"/>
      <c r="U18" s="188"/>
      <c r="V18" s="188"/>
      <c r="W18" s="188"/>
      <c r="X18" s="188"/>
      <c r="Y18" s="188"/>
      <c r="Z18" s="188"/>
      <c r="AA18" s="188"/>
      <c r="AB18" s="188"/>
      <c r="AC18" s="188"/>
      <c r="AD18" s="184"/>
      <c r="AE18" s="184"/>
      <c r="AF18" s="189"/>
      <c r="AG18" s="305" t="s">
        <v>68</v>
      </c>
      <c r="AH18" s="305"/>
      <c r="AI18" s="306"/>
      <c r="AJ18" s="45"/>
    </row>
    <row r="19" spans="1:36" ht="22.9" customHeight="1" x14ac:dyDescent="0.15">
      <c r="A19" s="32"/>
      <c r="B19" s="398" t="str">
        <f>IF($AL$2="","",HLOOKUP($AL$2,入力!$C$5:$V$65,57,FALSE)&amp;"")</f>
        <v/>
      </c>
      <c r="C19" s="399"/>
      <c r="D19" s="284">
        <v>4</v>
      </c>
      <c r="E19" s="285"/>
      <c r="F19" s="285"/>
      <c r="G19" s="191" t="s">
        <v>246</v>
      </c>
      <c r="H19" s="192" t="str">
        <f>IF($AL$2="","",HLOOKUP($AL$2,入力!$C$5:$V$65,9,FALSE)&amp;"")</f>
        <v/>
      </c>
      <c r="I19" s="193" t="s">
        <v>245</v>
      </c>
      <c r="J19" s="379" t="str">
        <f>入力!$A$2&amp;入力!$B$2&amp;"年12月以降の療養休暇承認簿
（休暇中は「原本」、終了後は「写」を送付）"</f>
        <v>令和6年12月以降の療養休暇承認簿
（休暇中は「原本」、終了後は「写」を送付）</v>
      </c>
      <c r="K19" s="380"/>
      <c r="L19" s="380"/>
      <c r="M19" s="380"/>
      <c r="N19" s="380"/>
      <c r="O19" s="380"/>
      <c r="P19" s="380"/>
      <c r="Q19" s="380"/>
      <c r="R19" s="380"/>
      <c r="S19" s="380"/>
      <c r="T19" s="380"/>
      <c r="U19" s="380"/>
      <c r="V19" s="380"/>
      <c r="W19" s="380"/>
      <c r="X19" s="380"/>
      <c r="Y19" s="380"/>
      <c r="Z19" s="380"/>
      <c r="AA19" s="380"/>
      <c r="AB19" s="380"/>
      <c r="AC19" s="380"/>
      <c r="AD19" s="380"/>
      <c r="AE19" s="380"/>
      <c r="AF19" s="381"/>
      <c r="AG19" s="319" t="s">
        <v>247</v>
      </c>
      <c r="AH19" s="320"/>
      <c r="AI19" s="321"/>
      <c r="AJ19" s="45"/>
    </row>
    <row r="20" spans="1:36" ht="22.9" customHeight="1" x14ac:dyDescent="0.15">
      <c r="A20" s="32"/>
      <c r="B20" s="400"/>
      <c r="C20" s="401"/>
      <c r="D20" s="286"/>
      <c r="E20" s="287"/>
      <c r="F20" s="287"/>
      <c r="G20" s="194" t="s">
        <v>246</v>
      </c>
      <c r="H20" s="192" t="str">
        <f>IF($AL$2="","",HLOOKUP($AL$2,入力!$C$5:$V$65,10,FALSE)&amp;"")</f>
        <v/>
      </c>
      <c r="I20" s="195" t="s">
        <v>245</v>
      </c>
      <c r="J20" s="313" t="str">
        <f>入力!$A$2&amp;入力!$B$2&amp;"年12月以降の介護休暇の承認簿等
（休暇中は「原本」、終了後は「写」を送付）"</f>
        <v>令和6年12月以降の介護休暇の承認簿等
（休暇中は「原本」、終了後は「写」を送付）</v>
      </c>
      <c r="K20" s="314"/>
      <c r="L20" s="314"/>
      <c r="M20" s="314"/>
      <c r="N20" s="314"/>
      <c r="O20" s="314"/>
      <c r="P20" s="314"/>
      <c r="Q20" s="314"/>
      <c r="R20" s="314"/>
      <c r="S20" s="314"/>
      <c r="T20" s="314"/>
      <c r="U20" s="314"/>
      <c r="V20" s="314"/>
      <c r="W20" s="314"/>
      <c r="X20" s="314"/>
      <c r="Y20" s="314"/>
      <c r="Z20" s="314"/>
      <c r="AA20" s="314"/>
      <c r="AB20" s="314"/>
      <c r="AC20" s="314"/>
      <c r="AD20" s="314"/>
      <c r="AE20" s="314"/>
      <c r="AF20" s="315"/>
      <c r="AG20" s="322"/>
      <c r="AH20" s="323"/>
      <c r="AI20" s="324"/>
      <c r="AJ20" s="45"/>
    </row>
    <row r="21" spans="1:36" ht="22.9" customHeight="1" x14ac:dyDescent="0.15">
      <c r="A21" s="32"/>
      <c r="B21" s="402"/>
      <c r="C21" s="403"/>
      <c r="D21" s="396"/>
      <c r="E21" s="397"/>
      <c r="F21" s="397"/>
      <c r="G21" s="196" t="s">
        <v>246</v>
      </c>
      <c r="H21" s="192" t="str">
        <f>IF($AL$2="","",HLOOKUP($AL$2,入力!$C$5:$V$65,11,FALSE)&amp;"")</f>
        <v/>
      </c>
      <c r="I21" s="197" t="s">
        <v>245</v>
      </c>
      <c r="J21" s="316" t="str">
        <f>入力!$A$2&amp;入力!$B$2&amp;"年12月以降の介護時間の承認簿等
（休暇中は「原本」、終了後は「写」を送付）"</f>
        <v>令和6年12月以降の介護時間の承認簿等
（休暇中は「原本」、終了後は「写」を送付）</v>
      </c>
      <c r="K21" s="317"/>
      <c r="L21" s="317"/>
      <c r="M21" s="317"/>
      <c r="N21" s="317"/>
      <c r="O21" s="317"/>
      <c r="P21" s="317"/>
      <c r="Q21" s="317"/>
      <c r="R21" s="317"/>
      <c r="S21" s="317"/>
      <c r="T21" s="317"/>
      <c r="U21" s="317"/>
      <c r="V21" s="317"/>
      <c r="W21" s="317"/>
      <c r="X21" s="317"/>
      <c r="Y21" s="317"/>
      <c r="Z21" s="317"/>
      <c r="AA21" s="317"/>
      <c r="AB21" s="317"/>
      <c r="AC21" s="317"/>
      <c r="AD21" s="317"/>
      <c r="AE21" s="317"/>
      <c r="AF21" s="318"/>
      <c r="AG21" s="325"/>
      <c r="AH21" s="326"/>
      <c r="AI21" s="327"/>
      <c r="AJ21" s="45"/>
    </row>
    <row r="22" spans="1:36" ht="17.45" customHeight="1" x14ac:dyDescent="0.15">
      <c r="A22" s="32"/>
      <c r="B22" s="278" t="str">
        <f>IF($AL$2="","",HLOOKUP($AL$2,入力!$C$5:$V$65,58,FALSE)&amp;"")</f>
        <v/>
      </c>
      <c r="C22" s="279"/>
      <c r="D22" s="286">
        <v>5</v>
      </c>
      <c r="E22" s="287"/>
      <c r="F22" s="287"/>
      <c r="G22" s="198" t="s">
        <v>35</v>
      </c>
      <c r="H22" s="199" t="str">
        <f>IF($AL$2="","",HLOOKUP($AL$2,入力!$C$5:$V$65,12,FALSE)&amp;"")</f>
        <v/>
      </c>
      <c r="I22" s="200" t="s">
        <v>36</v>
      </c>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1"/>
      <c r="AG22" s="373" t="s">
        <v>17</v>
      </c>
      <c r="AH22" s="374"/>
      <c r="AI22" s="375"/>
      <c r="AJ22" s="45"/>
    </row>
    <row r="23" spans="1:36" ht="17.45" customHeight="1" x14ac:dyDescent="0.15">
      <c r="A23" s="32"/>
      <c r="B23" s="280"/>
      <c r="C23" s="281"/>
      <c r="D23" s="286"/>
      <c r="E23" s="287"/>
      <c r="F23" s="287"/>
      <c r="G23" s="198" t="s">
        <v>35</v>
      </c>
      <c r="H23" s="192" t="str">
        <f>IF($AL$2="","",HLOOKUP($AL$2,入力!$C$5:$V$65,13,FALSE)&amp;"")</f>
        <v/>
      </c>
      <c r="I23" s="200" t="s">
        <v>37</v>
      </c>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1"/>
      <c r="AG23" s="332" t="s">
        <v>68</v>
      </c>
      <c r="AH23" s="333"/>
      <c r="AI23" s="334"/>
      <c r="AJ23" s="45"/>
    </row>
    <row r="24" spans="1:36" ht="17.45" customHeight="1" x14ac:dyDescent="0.15">
      <c r="A24" s="32"/>
      <c r="B24" s="280"/>
      <c r="C24" s="281"/>
      <c r="D24" s="286"/>
      <c r="E24" s="287"/>
      <c r="F24" s="287"/>
      <c r="G24" s="202" t="s">
        <v>35</v>
      </c>
      <c r="H24" s="203" t="str">
        <f>IF($AL$2="","",HLOOKUP($AL$2,入力!$C$5:$V$65,14,FALSE)&amp;"")</f>
        <v/>
      </c>
      <c r="I24" s="204" t="s">
        <v>38</v>
      </c>
      <c r="J24" s="204"/>
      <c r="K24" s="204"/>
      <c r="L24" s="204"/>
      <c r="M24" s="204"/>
      <c r="N24" s="204"/>
      <c r="O24" s="204"/>
      <c r="P24" s="204"/>
      <c r="Q24" s="204"/>
      <c r="R24" s="204"/>
      <c r="S24" s="204"/>
      <c r="T24" s="204"/>
      <c r="U24" s="204"/>
      <c r="V24" s="204"/>
      <c r="W24" s="204"/>
      <c r="X24" s="204"/>
      <c r="Y24" s="204"/>
      <c r="Z24" s="204"/>
      <c r="AA24" s="204"/>
      <c r="AB24" s="204"/>
      <c r="AC24" s="204"/>
      <c r="AD24" s="200"/>
      <c r="AE24" s="200"/>
      <c r="AF24" s="201"/>
      <c r="AG24" s="329" t="s">
        <v>17</v>
      </c>
      <c r="AH24" s="330"/>
      <c r="AI24" s="331"/>
      <c r="AJ24" s="45"/>
    </row>
    <row r="25" spans="1:36" ht="22.15" customHeight="1" x14ac:dyDescent="0.15">
      <c r="A25" s="32"/>
      <c r="B25" s="278" t="str">
        <f>IF($AL$2="","",HLOOKUP($AL$2,入力!$C$5:$V$65,59,FALSE)&amp;"")</f>
        <v/>
      </c>
      <c r="C25" s="279"/>
      <c r="D25" s="284">
        <v>6</v>
      </c>
      <c r="E25" s="285"/>
      <c r="F25" s="285"/>
      <c r="G25" s="198" t="s">
        <v>35</v>
      </c>
      <c r="H25" s="199" t="str">
        <f>IF($AL$2="","",HLOOKUP($AL$2,入力!$C$5:$V$65,15,FALSE)&amp;"")</f>
        <v/>
      </c>
      <c r="I25" s="200" t="s">
        <v>41</v>
      </c>
      <c r="J25" s="200"/>
      <c r="K25" s="200"/>
      <c r="L25" s="200"/>
      <c r="M25" s="200"/>
      <c r="N25" s="200"/>
      <c r="O25" s="200"/>
      <c r="P25" s="200"/>
      <c r="Q25" s="200"/>
      <c r="R25" s="200"/>
      <c r="S25" s="200"/>
      <c r="T25" s="200"/>
      <c r="U25" s="200"/>
      <c r="V25" s="200"/>
      <c r="W25" s="200"/>
      <c r="X25" s="200"/>
      <c r="Y25" s="200"/>
      <c r="Z25" s="200"/>
      <c r="AA25" s="200"/>
      <c r="AB25" s="200"/>
      <c r="AC25" s="200"/>
      <c r="AD25" s="205"/>
      <c r="AE25" s="205"/>
      <c r="AF25" s="206"/>
      <c r="AG25" s="373" t="s">
        <v>17</v>
      </c>
      <c r="AH25" s="374"/>
      <c r="AI25" s="375"/>
      <c r="AJ25" s="45"/>
    </row>
    <row r="26" spans="1:36" ht="22.15" customHeight="1" x14ac:dyDescent="0.15">
      <c r="A26" s="32"/>
      <c r="B26" s="280"/>
      <c r="C26" s="281"/>
      <c r="D26" s="286"/>
      <c r="E26" s="287"/>
      <c r="F26" s="287"/>
      <c r="G26" s="198" t="s">
        <v>35</v>
      </c>
      <c r="H26" s="203" t="str">
        <f>IF($AL$2="","",HLOOKUP($AL$2,入力!$C$5:$V$65,16,FALSE)&amp;"")</f>
        <v/>
      </c>
      <c r="I26" s="200" t="s">
        <v>42</v>
      </c>
      <c r="J26" s="200"/>
      <c r="K26" s="200"/>
      <c r="L26" s="200"/>
      <c r="M26" s="200"/>
      <c r="N26" s="200"/>
      <c r="O26" s="200"/>
      <c r="P26" s="200"/>
      <c r="Q26" s="200"/>
      <c r="R26" s="200"/>
      <c r="S26" s="200"/>
      <c r="T26" s="200" t="s">
        <v>14</v>
      </c>
      <c r="U26" s="200"/>
      <c r="V26" s="200"/>
      <c r="W26" s="200"/>
      <c r="X26" s="200"/>
      <c r="Y26" s="200"/>
      <c r="Z26" s="200"/>
      <c r="AA26" s="200"/>
      <c r="AB26" s="200"/>
      <c r="AC26" s="200"/>
      <c r="AD26" s="200"/>
      <c r="AE26" s="200"/>
      <c r="AF26" s="201"/>
      <c r="AG26" s="332" t="s">
        <v>68</v>
      </c>
      <c r="AH26" s="333"/>
      <c r="AI26" s="334"/>
      <c r="AJ26" s="45"/>
    </row>
    <row r="27" spans="1:36" ht="19.899999999999999" customHeight="1" x14ac:dyDescent="0.15">
      <c r="A27" s="32"/>
      <c r="B27" s="278" t="str">
        <f>IF($AL$2="","",HLOOKUP($AL$2,入力!$C$5:$V$65,17,FALSE)&amp;"")</f>
        <v/>
      </c>
      <c r="C27" s="279"/>
      <c r="D27" s="284">
        <v>7</v>
      </c>
      <c r="E27" s="285"/>
      <c r="F27" s="285"/>
      <c r="G27" s="205" t="s">
        <v>254</v>
      </c>
      <c r="H27" s="205"/>
      <c r="I27" s="205"/>
      <c r="J27" s="205"/>
      <c r="K27" s="205"/>
      <c r="L27" s="205"/>
      <c r="M27" s="205"/>
      <c r="N27" s="205"/>
      <c r="O27" s="205"/>
      <c r="P27" s="205"/>
      <c r="Q27" s="205"/>
      <c r="R27" s="205"/>
      <c r="S27" s="205"/>
      <c r="T27" s="205"/>
      <c r="U27" s="205"/>
      <c r="V27" s="205"/>
      <c r="W27" s="205"/>
      <c r="X27" s="205"/>
      <c r="Y27" s="205"/>
      <c r="Z27" s="205"/>
      <c r="AA27" s="205"/>
      <c r="AB27" s="205"/>
      <c r="AC27" s="205"/>
      <c r="AD27" s="205"/>
      <c r="AE27" s="205"/>
      <c r="AF27" s="206"/>
      <c r="AG27" s="382" t="s">
        <v>17</v>
      </c>
      <c r="AH27" s="377"/>
      <c r="AI27" s="378"/>
      <c r="AJ27" s="45"/>
    </row>
    <row r="28" spans="1:36" ht="19.899999999999999" customHeight="1" x14ac:dyDescent="0.15">
      <c r="A28" s="32"/>
      <c r="B28" s="282" t="str">
        <f>IF($AL$2="","",HLOOKUP($AL$2,入力!$C$5:$V$65,18,FALSE)&amp;"")</f>
        <v/>
      </c>
      <c r="C28" s="283"/>
      <c r="D28" s="284">
        <v>8</v>
      </c>
      <c r="E28" s="285"/>
      <c r="F28" s="285"/>
      <c r="G28" s="205" t="s">
        <v>80</v>
      </c>
      <c r="H28" s="205"/>
      <c r="I28" s="205"/>
      <c r="J28" s="205"/>
      <c r="K28" s="205"/>
      <c r="L28" s="205"/>
      <c r="M28" s="205"/>
      <c r="N28" s="205"/>
      <c r="O28" s="205"/>
      <c r="P28" s="205"/>
      <c r="Q28" s="205"/>
      <c r="R28" s="205"/>
      <c r="S28" s="205"/>
      <c r="T28" s="205"/>
      <c r="U28" s="205"/>
      <c r="V28" s="205"/>
      <c r="W28" s="205"/>
      <c r="X28" s="205"/>
      <c r="Y28" s="205"/>
      <c r="Z28" s="205"/>
      <c r="AA28" s="205"/>
      <c r="AB28" s="205"/>
      <c r="AC28" s="205"/>
      <c r="AD28" s="205"/>
      <c r="AE28" s="205"/>
      <c r="AF28" s="206"/>
      <c r="AG28" s="305" t="s">
        <v>68</v>
      </c>
      <c r="AH28" s="305"/>
      <c r="AI28" s="306"/>
      <c r="AJ28" s="45"/>
    </row>
    <row r="29" spans="1:36" ht="19.899999999999999" customHeight="1" x14ac:dyDescent="0.15">
      <c r="A29" s="32"/>
      <c r="B29" s="282" t="str">
        <f>IF($AL$2="","",HLOOKUP($AL$2,入力!$C$5:$V$65,19,FALSE)&amp;"")</f>
        <v/>
      </c>
      <c r="C29" s="283"/>
      <c r="D29" s="284">
        <v>9</v>
      </c>
      <c r="E29" s="285"/>
      <c r="F29" s="285"/>
      <c r="G29" s="205" t="s">
        <v>12</v>
      </c>
      <c r="H29" s="205"/>
      <c r="I29" s="205"/>
      <c r="J29" s="205"/>
      <c r="K29" s="205"/>
      <c r="L29" s="205"/>
      <c r="M29" s="205"/>
      <c r="N29" s="205"/>
      <c r="O29" s="205"/>
      <c r="P29" s="205"/>
      <c r="Q29" s="205"/>
      <c r="R29" s="205"/>
      <c r="S29" s="205"/>
      <c r="T29" s="205"/>
      <c r="U29" s="205"/>
      <c r="V29" s="205"/>
      <c r="W29" s="205"/>
      <c r="X29" s="205"/>
      <c r="Y29" s="205"/>
      <c r="Z29" s="205"/>
      <c r="AA29" s="205"/>
      <c r="AB29" s="205"/>
      <c r="AC29" s="205"/>
      <c r="AD29" s="184"/>
      <c r="AE29" s="184"/>
      <c r="AF29" s="189"/>
      <c r="AG29" s="377" t="s">
        <v>68</v>
      </c>
      <c r="AH29" s="377"/>
      <c r="AI29" s="378"/>
      <c r="AJ29" s="45"/>
    </row>
    <row r="30" spans="1:36" ht="19.899999999999999" customHeight="1" x14ac:dyDescent="0.15">
      <c r="A30" s="32"/>
      <c r="B30" s="282" t="str">
        <f>IF($AL$2="","",HLOOKUP($AL$2,入力!$C$5:$V$65,20,FALSE)&amp;"")</f>
        <v/>
      </c>
      <c r="C30" s="283"/>
      <c r="D30" s="284">
        <v>10</v>
      </c>
      <c r="E30" s="285"/>
      <c r="F30" s="285"/>
      <c r="G30" s="188" t="s">
        <v>20</v>
      </c>
      <c r="H30" s="188"/>
      <c r="I30" s="188"/>
      <c r="J30" s="188"/>
      <c r="K30" s="188" t="s">
        <v>76</v>
      </c>
      <c r="L30" s="188"/>
      <c r="M30" s="188"/>
      <c r="N30" s="188"/>
      <c r="O30" s="188"/>
      <c r="P30" s="188"/>
      <c r="Q30" s="188"/>
      <c r="R30" s="188"/>
      <c r="S30" s="188"/>
      <c r="T30" s="184"/>
      <c r="U30" s="184"/>
      <c r="V30" s="184"/>
      <c r="W30" s="184"/>
      <c r="X30" s="184"/>
      <c r="Y30" s="184"/>
      <c r="Z30" s="184"/>
      <c r="AA30" s="184"/>
      <c r="AB30" s="184"/>
      <c r="AC30" s="184"/>
      <c r="AD30" s="184"/>
      <c r="AE30" s="184"/>
      <c r="AF30" s="189"/>
      <c r="AG30" s="305" t="s">
        <v>9</v>
      </c>
      <c r="AH30" s="305"/>
      <c r="AI30" s="306"/>
      <c r="AJ30" s="45"/>
    </row>
    <row r="31" spans="1:36" ht="38.25" customHeight="1" x14ac:dyDescent="0.15">
      <c r="A31" s="32"/>
      <c r="B31" s="282" t="str">
        <f>IF($AL$2="","",HLOOKUP($AL$2,入力!$C$5:$V$65,21,FALSE)&amp;"")</f>
        <v/>
      </c>
      <c r="C31" s="283"/>
      <c r="D31" s="284">
        <v>11</v>
      </c>
      <c r="E31" s="285"/>
      <c r="F31" s="285"/>
      <c r="G31" s="392" t="str">
        <f>入力!$A$2&amp;入力!$B$2+1&amp;"年分
　　　　　※"</f>
        <v>令和7年分
　　　　　※</v>
      </c>
      <c r="H31" s="392"/>
      <c r="I31" s="392"/>
      <c r="J31" s="392"/>
      <c r="K31" s="351" t="s">
        <v>267</v>
      </c>
      <c r="L31" s="351"/>
      <c r="M31" s="351"/>
      <c r="N31" s="351"/>
      <c r="O31" s="351"/>
      <c r="P31" s="351"/>
      <c r="Q31" s="351"/>
      <c r="R31" s="351"/>
      <c r="S31" s="351"/>
      <c r="T31" s="351"/>
      <c r="U31" s="351"/>
      <c r="V31" s="351"/>
      <c r="W31" s="351"/>
      <c r="X31" s="351"/>
      <c r="Y31" s="351"/>
      <c r="Z31" s="351"/>
      <c r="AA31" s="351"/>
      <c r="AB31" s="351"/>
      <c r="AC31" s="351"/>
      <c r="AD31" s="351"/>
      <c r="AE31" s="351"/>
      <c r="AF31" s="352"/>
      <c r="AG31" s="365" t="s">
        <v>7</v>
      </c>
      <c r="AH31" s="365"/>
      <c r="AI31" s="366"/>
      <c r="AJ31" s="45"/>
    </row>
    <row r="32" spans="1:36" ht="19.899999999999999" customHeight="1" x14ac:dyDescent="0.15">
      <c r="A32" s="32"/>
      <c r="B32" s="282" t="str">
        <f>IF($AL$2="","",HLOOKUP($AL$2,入力!$C$5:$V$65,22,FALSE)&amp;"")</f>
        <v/>
      </c>
      <c r="C32" s="283"/>
      <c r="D32" s="284">
        <v>12</v>
      </c>
      <c r="E32" s="285"/>
      <c r="F32" s="285"/>
      <c r="G32" s="369" t="str">
        <f>入力!$A$2&amp;入力!$B$2&amp;"年分"</f>
        <v>令和6年分</v>
      </c>
      <c r="H32" s="369"/>
      <c r="I32" s="369"/>
      <c r="J32" s="369"/>
      <c r="K32" s="205" t="s">
        <v>43</v>
      </c>
      <c r="L32" s="205"/>
      <c r="M32" s="205"/>
      <c r="N32" s="205"/>
      <c r="O32" s="205"/>
      <c r="P32" s="205"/>
      <c r="Q32" s="205"/>
      <c r="R32" s="205"/>
      <c r="S32" s="205"/>
      <c r="T32" s="205"/>
      <c r="U32" s="205" t="s">
        <v>74</v>
      </c>
      <c r="V32" s="205"/>
      <c r="W32" s="205"/>
      <c r="X32" s="184"/>
      <c r="Y32" s="209"/>
      <c r="Z32" s="209"/>
      <c r="AA32" s="209"/>
      <c r="AB32" s="209"/>
      <c r="AC32" s="209"/>
      <c r="AD32" s="210"/>
      <c r="AE32" s="367"/>
      <c r="AF32" s="368"/>
      <c r="AG32" s="305" t="s">
        <v>8</v>
      </c>
      <c r="AH32" s="305"/>
      <c r="AI32" s="306"/>
      <c r="AJ32" s="45"/>
    </row>
    <row r="33" spans="1:44" ht="19.899999999999999" customHeight="1" x14ac:dyDescent="0.15">
      <c r="A33" s="32"/>
      <c r="B33" s="282" t="str">
        <f>IF($AL$2="","",HLOOKUP($AL$2,入力!$C$5:$V$65,23,FALSE)&amp;"")</f>
        <v/>
      </c>
      <c r="C33" s="283"/>
      <c r="D33" s="284">
        <v>13</v>
      </c>
      <c r="E33" s="285"/>
      <c r="F33" s="285"/>
      <c r="G33" s="369" t="str">
        <f>入力!$A$2&amp;入力!$B$2&amp;"年分"</f>
        <v>令和6年分</v>
      </c>
      <c r="H33" s="369"/>
      <c r="I33" s="369"/>
      <c r="J33" s="369"/>
      <c r="K33" s="312" t="s">
        <v>72</v>
      </c>
      <c r="L33" s="312"/>
      <c r="M33" s="312"/>
      <c r="N33" s="312"/>
      <c r="O33" s="312"/>
      <c r="P33" s="312"/>
      <c r="Q33" s="312"/>
      <c r="R33" s="312"/>
      <c r="S33" s="312"/>
      <c r="T33" s="312"/>
      <c r="U33" s="312"/>
      <c r="V33" s="312"/>
      <c r="W33" s="312"/>
      <c r="X33" s="312"/>
      <c r="Y33" s="312"/>
      <c r="Z33" s="312"/>
      <c r="AA33" s="312"/>
      <c r="AB33" s="312"/>
      <c r="AC33" s="312"/>
      <c r="AD33" s="211" t="s">
        <v>231</v>
      </c>
      <c r="AE33" s="212"/>
      <c r="AF33" s="213"/>
      <c r="AG33" s="305" t="s">
        <v>8</v>
      </c>
      <c r="AH33" s="305"/>
      <c r="AI33" s="306"/>
      <c r="AJ33" s="45"/>
    </row>
    <row r="34" spans="1:44" ht="19.899999999999999" customHeight="1" x14ac:dyDescent="0.15">
      <c r="A34" s="32"/>
      <c r="B34" s="282" t="str">
        <f>IF($AL$2="","",HLOOKUP($AL$2,入力!$C$5:$V$65,24,FALSE)&amp;"")</f>
        <v/>
      </c>
      <c r="C34" s="283"/>
      <c r="D34" s="284">
        <v>14</v>
      </c>
      <c r="E34" s="285"/>
      <c r="F34" s="285"/>
      <c r="G34" s="188" t="s">
        <v>33</v>
      </c>
      <c r="H34" s="188"/>
      <c r="I34" s="188"/>
      <c r="J34" s="188"/>
      <c r="K34" s="188"/>
      <c r="L34" s="188"/>
      <c r="M34" s="188"/>
      <c r="N34" s="188"/>
      <c r="O34" s="188"/>
      <c r="P34" s="188"/>
      <c r="Q34" s="188"/>
      <c r="R34" s="188"/>
      <c r="S34" s="188"/>
      <c r="T34" s="188"/>
      <c r="U34" s="188"/>
      <c r="V34" s="188"/>
      <c r="W34" s="188"/>
      <c r="X34" s="188"/>
      <c r="Y34" s="188"/>
      <c r="Z34" s="188"/>
      <c r="AA34" s="188"/>
      <c r="AB34" s="188"/>
      <c r="AC34" s="188"/>
      <c r="AD34" s="184"/>
      <c r="AE34" s="184"/>
      <c r="AF34" s="189"/>
      <c r="AG34" s="305" t="s">
        <v>7</v>
      </c>
      <c r="AH34" s="305"/>
      <c r="AI34" s="306"/>
      <c r="AJ34" s="45"/>
    </row>
    <row r="35" spans="1:44" ht="19.899999999999999" customHeight="1" x14ac:dyDescent="0.15">
      <c r="A35" s="32"/>
      <c r="B35" s="282" t="str">
        <f>IF($AL$2="","",HLOOKUP($AL$2,入力!$C$5:$V$65,25,FALSE)&amp;"")</f>
        <v/>
      </c>
      <c r="C35" s="283"/>
      <c r="D35" s="284">
        <v>15</v>
      </c>
      <c r="E35" s="285"/>
      <c r="F35" s="285"/>
      <c r="G35" s="200" t="s">
        <v>4</v>
      </c>
      <c r="H35" s="200"/>
      <c r="I35" s="200"/>
      <c r="J35" s="200"/>
      <c r="K35" s="200"/>
      <c r="L35" s="200"/>
      <c r="M35" s="200"/>
      <c r="N35" s="200"/>
      <c r="O35" s="200"/>
      <c r="P35" s="200"/>
      <c r="Q35" s="200"/>
      <c r="R35" s="200"/>
      <c r="S35" s="200"/>
      <c r="T35" s="200"/>
      <c r="U35" s="200"/>
      <c r="V35" s="200"/>
      <c r="W35" s="200"/>
      <c r="X35" s="200"/>
      <c r="Y35" s="200"/>
      <c r="Z35" s="200"/>
      <c r="AA35" s="200"/>
      <c r="AB35" s="200"/>
      <c r="AC35" s="200"/>
      <c r="AD35" s="214"/>
      <c r="AE35" s="214"/>
      <c r="AF35" s="215"/>
      <c r="AG35" s="305" t="s">
        <v>7</v>
      </c>
      <c r="AH35" s="305"/>
      <c r="AI35" s="306"/>
      <c r="AJ35" s="45"/>
    </row>
    <row r="36" spans="1:44" ht="19.899999999999999" customHeight="1" x14ac:dyDescent="0.15">
      <c r="A36" s="32"/>
      <c r="B36" s="282" t="str">
        <f>IF($AL$2="","",HLOOKUP($AL$2,入力!$C$5:$V$65,26,FALSE)&amp;"")</f>
        <v/>
      </c>
      <c r="C36" s="283"/>
      <c r="D36" s="284">
        <v>16</v>
      </c>
      <c r="E36" s="285"/>
      <c r="F36" s="285"/>
      <c r="G36" s="188" t="s">
        <v>5</v>
      </c>
      <c r="H36" s="188"/>
      <c r="I36" s="188"/>
      <c r="J36" s="188"/>
      <c r="K36" s="188"/>
      <c r="L36" s="188"/>
      <c r="M36" s="188"/>
      <c r="N36" s="188"/>
      <c r="O36" s="188"/>
      <c r="P36" s="188"/>
      <c r="Q36" s="188"/>
      <c r="R36" s="188"/>
      <c r="S36" s="188"/>
      <c r="T36" s="188"/>
      <c r="U36" s="188"/>
      <c r="V36" s="188"/>
      <c r="W36" s="188"/>
      <c r="X36" s="188"/>
      <c r="Y36" s="188"/>
      <c r="Z36" s="188"/>
      <c r="AA36" s="188"/>
      <c r="AB36" s="188"/>
      <c r="AC36" s="188"/>
      <c r="AD36" s="184"/>
      <c r="AE36" s="184"/>
      <c r="AF36" s="189"/>
      <c r="AG36" s="305" t="s">
        <v>7</v>
      </c>
      <c r="AH36" s="305"/>
      <c r="AI36" s="306"/>
      <c r="AJ36" s="45"/>
    </row>
    <row r="37" spans="1:44" ht="19.899999999999999" customHeight="1" x14ac:dyDescent="0.15">
      <c r="A37" s="32"/>
      <c r="B37" s="349" t="str">
        <f>IF($AL$2="","",HLOOKUP($AL$2,入力!$C$5:$V$65,27,FALSE)&amp;"")</f>
        <v/>
      </c>
      <c r="C37" s="350"/>
      <c r="D37" s="284">
        <v>17</v>
      </c>
      <c r="E37" s="285"/>
      <c r="F37" s="285"/>
      <c r="G37" s="188" t="s">
        <v>52</v>
      </c>
      <c r="H37" s="188"/>
      <c r="I37" s="188"/>
      <c r="J37" s="188"/>
      <c r="K37" s="188"/>
      <c r="L37" s="188"/>
      <c r="M37" s="188"/>
      <c r="N37" s="188"/>
      <c r="O37" s="188"/>
      <c r="P37" s="188"/>
      <c r="Q37" s="188"/>
      <c r="R37" s="188"/>
      <c r="S37" s="188"/>
      <c r="T37" s="188"/>
      <c r="U37" s="188"/>
      <c r="V37" s="188"/>
      <c r="W37" s="188"/>
      <c r="X37" s="188"/>
      <c r="Y37" s="188"/>
      <c r="Z37" s="188"/>
      <c r="AA37" s="188"/>
      <c r="AB37" s="188"/>
      <c r="AC37" s="205"/>
      <c r="AD37" s="180"/>
      <c r="AE37" s="180"/>
      <c r="AF37" s="216"/>
      <c r="AG37" s="305" t="s">
        <v>7</v>
      </c>
      <c r="AH37" s="305"/>
      <c r="AI37" s="306"/>
      <c r="AJ37" s="45"/>
      <c r="AM37" s="88"/>
    </row>
    <row r="38" spans="1:44" ht="19.899999999999999" customHeight="1" x14ac:dyDescent="0.15">
      <c r="A38" s="32"/>
      <c r="B38" s="282" t="str">
        <f>IF($AL$2="","",HLOOKUP($AL$2,入力!$C$5:$V$65,28,FALSE)&amp;"")</f>
        <v/>
      </c>
      <c r="C38" s="283"/>
      <c r="D38" s="284">
        <v>18</v>
      </c>
      <c r="E38" s="285"/>
      <c r="F38" s="285"/>
      <c r="G38" s="204" t="s">
        <v>60</v>
      </c>
      <c r="H38" s="204"/>
      <c r="I38" s="204"/>
      <c r="J38" s="204"/>
      <c r="K38" s="204"/>
      <c r="L38" s="188"/>
      <c r="M38" s="217"/>
      <c r="N38" s="217"/>
      <c r="O38" s="217"/>
      <c r="P38" s="217"/>
      <c r="Q38" s="188"/>
      <c r="R38" s="188"/>
      <c r="S38" s="188"/>
      <c r="T38" s="188"/>
      <c r="U38" s="188" t="str">
        <f>入力!$A$2&amp;入力!$B$2+1&amp;"年3月分給与支給後のもの"</f>
        <v>令和7年3月分給与支給後のもの</v>
      </c>
      <c r="V38" s="188"/>
      <c r="W38" s="188"/>
      <c r="X38" s="204"/>
      <c r="Y38" s="204"/>
      <c r="Z38" s="204"/>
      <c r="AA38" s="204"/>
      <c r="AB38" s="204"/>
      <c r="AC38" s="188"/>
      <c r="AD38" s="207"/>
      <c r="AE38" s="207"/>
      <c r="AF38" s="208"/>
      <c r="AG38" s="305" t="s">
        <v>7</v>
      </c>
      <c r="AH38" s="305"/>
      <c r="AI38" s="306"/>
      <c r="AJ38" s="45"/>
    </row>
    <row r="39" spans="1:44" ht="19.899999999999999" customHeight="1" x14ac:dyDescent="0.15">
      <c r="A39" s="32"/>
      <c r="B39" s="282" t="str">
        <f>IF($AL$2="","",HLOOKUP($AL$2,入力!$C$5:$V$65,29,FALSE)&amp;"")</f>
        <v/>
      </c>
      <c r="C39" s="283"/>
      <c r="D39" s="298">
        <v>19</v>
      </c>
      <c r="E39" s="299"/>
      <c r="F39" s="299"/>
      <c r="G39" s="188" t="s">
        <v>15</v>
      </c>
      <c r="H39" s="188"/>
      <c r="I39" s="188"/>
      <c r="J39" s="188"/>
      <c r="K39" s="188"/>
      <c r="L39" s="188"/>
      <c r="M39" s="188"/>
      <c r="N39" s="188"/>
      <c r="O39" s="188"/>
      <c r="P39" s="188"/>
      <c r="Q39" s="188"/>
      <c r="R39" s="188"/>
      <c r="S39" s="188"/>
      <c r="T39" s="188"/>
      <c r="U39" s="188"/>
      <c r="V39" s="188"/>
      <c r="W39" s="188"/>
      <c r="X39" s="188"/>
      <c r="Y39" s="188"/>
      <c r="Z39" s="188"/>
      <c r="AA39" s="188"/>
      <c r="AB39" s="188"/>
      <c r="AC39" s="204"/>
      <c r="AD39" s="218"/>
      <c r="AE39" s="218"/>
      <c r="AF39" s="219"/>
      <c r="AG39" s="305" t="s">
        <v>7</v>
      </c>
      <c r="AH39" s="305"/>
      <c r="AI39" s="306"/>
      <c r="AJ39" s="45"/>
    </row>
    <row r="40" spans="1:44" ht="19.899999999999999" customHeight="1" x14ac:dyDescent="0.15">
      <c r="A40" s="32"/>
      <c r="B40" s="282" t="str">
        <f>IF($AL$2="","",HLOOKUP($AL$2,入力!$C$5:$V$65,30,FALSE)&amp;"")</f>
        <v/>
      </c>
      <c r="C40" s="283"/>
      <c r="D40" s="284">
        <v>20</v>
      </c>
      <c r="E40" s="285"/>
      <c r="F40" s="285"/>
      <c r="G40" s="188" t="s">
        <v>34</v>
      </c>
      <c r="H40" s="188"/>
      <c r="I40" s="188"/>
      <c r="J40" s="188"/>
      <c r="K40" s="188"/>
      <c r="L40" s="188"/>
      <c r="M40" s="188"/>
      <c r="N40" s="188"/>
      <c r="O40" s="188"/>
      <c r="P40" s="188"/>
      <c r="Q40" s="188"/>
      <c r="R40" s="188"/>
      <c r="S40" s="207"/>
      <c r="T40" s="188"/>
      <c r="U40" s="188"/>
      <c r="V40" s="188"/>
      <c r="W40" s="188"/>
      <c r="X40" s="188"/>
      <c r="Y40" s="188"/>
      <c r="Z40" s="188"/>
      <c r="AA40" s="188"/>
      <c r="AB40" s="188"/>
      <c r="AC40" s="188"/>
      <c r="AD40" s="220"/>
      <c r="AE40" s="220"/>
      <c r="AF40" s="221"/>
      <c r="AG40" s="305" t="s">
        <v>7</v>
      </c>
      <c r="AH40" s="305"/>
      <c r="AI40" s="306"/>
      <c r="AJ40" s="45"/>
    </row>
    <row r="41" spans="1:44" ht="19.899999999999999" customHeight="1" x14ac:dyDescent="0.15">
      <c r="A41" s="32"/>
      <c r="B41" s="282" t="str">
        <f>IF($AL$2="","",HLOOKUP($AL$2,入力!$C$5:$V$65,31,FALSE)&amp;"")</f>
        <v/>
      </c>
      <c r="C41" s="283"/>
      <c r="D41" s="298">
        <v>21</v>
      </c>
      <c r="E41" s="299"/>
      <c r="F41" s="299"/>
      <c r="G41" s="188" t="s">
        <v>3</v>
      </c>
      <c r="H41" s="188"/>
      <c r="I41" s="188"/>
      <c r="J41" s="188"/>
      <c r="K41" s="188"/>
      <c r="L41" s="188"/>
      <c r="M41" s="188"/>
      <c r="N41" s="188"/>
      <c r="O41" s="188"/>
      <c r="P41" s="188"/>
      <c r="Q41" s="188"/>
      <c r="R41" s="188"/>
      <c r="S41" s="188"/>
      <c r="T41" s="188"/>
      <c r="U41" s="188"/>
      <c r="V41" s="188"/>
      <c r="W41" s="188"/>
      <c r="X41" s="188"/>
      <c r="Y41" s="188"/>
      <c r="Z41" s="188"/>
      <c r="AA41" s="188"/>
      <c r="AB41" s="188"/>
      <c r="AC41" s="188"/>
      <c r="AD41" s="220"/>
      <c r="AE41" s="220"/>
      <c r="AF41" s="221"/>
      <c r="AG41" s="305" t="s">
        <v>7</v>
      </c>
      <c r="AH41" s="305"/>
      <c r="AI41" s="306"/>
      <c r="AJ41" s="45"/>
    </row>
    <row r="42" spans="1:44" ht="19.899999999999999" customHeight="1" thickBot="1" x14ac:dyDescent="0.2">
      <c r="A42" s="32"/>
      <c r="B42" s="363" t="str">
        <f>IF($AL$2="","",HLOOKUP($AL$2,入力!$C$5:$V$65,32,FALSE)&amp;"")</f>
        <v/>
      </c>
      <c r="C42" s="364"/>
      <c r="D42" s="361">
        <v>22</v>
      </c>
      <c r="E42" s="362"/>
      <c r="F42" s="362"/>
      <c r="G42" s="222" t="s">
        <v>78</v>
      </c>
      <c r="H42" s="223"/>
      <c r="I42" s="223"/>
      <c r="J42" s="223"/>
      <c r="K42" s="223"/>
      <c r="L42" s="223"/>
      <c r="M42" s="223"/>
      <c r="N42" s="223"/>
      <c r="O42" s="223"/>
      <c r="P42" s="223"/>
      <c r="Q42" s="223"/>
      <c r="R42" s="223"/>
      <c r="S42" s="223"/>
      <c r="T42" s="223"/>
      <c r="U42" s="223"/>
      <c r="V42" s="223"/>
      <c r="W42" s="223"/>
      <c r="X42" s="223"/>
      <c r="Y42" s="223"/>
      <c r="Z42" s="223"/>
      <c r="AA42" s="223"/>
      <c r="AB42" s="223"/>
      <c r="AC42" s="223"/>
      <c r="AD42" s="224"/>
      <c r="AE42" s="224"/>
      <c r="AF42" s="225"/>
      <c r="AG42" s="289" t="s">
        <v>7</v>
      </c>
      <c r="AH42" s="290"/>
      <c r="AI42" s="291"/>
      <c r="AJ42" s="45"/>
    </row>
    <row r="43" spans="1:44" ht="15" customHeight="1" x14ac:dyDescent="0.15">
      <c r="A43" s="32"/>
      <c r="B43" s="297" t="s">
        <v>18</v>
      </c>
      <c r="C43" s="297"/>
      <c r="D43" s="46" t="s">
        <v>268</v>
      </c>
      <c r="E43" s="46"/>
      <c r="F43" s="46"/>
      <c r="G43" s="46"/>
      <c r="H43" s="46"/>
      <c r="I43" s="46"/>
      <c r="J43" s="46"/>
      <c r="K43" s="46"/>
      <c r="L43" s="46"/>
      <c r="M43" s="46"/>
      <c r="N43" s="46"/>
      <c r="O43" s="46"/>
      <c r="P43" s="46"/>
      <c r="Q43" s="46"/>
      <c r="R43" s="46"/>
      <c r="S43" s="46"/>
      <c r="T43" s="46"/>
      <c r="U43" s="46"/>
      <c r="V43" s="46"/>
      <c r="W43" s="46"/>
      <c r="X43" s="46"/>
      <c r="Y43" s="46"/>
      <c r="Z43" s="46"/>
      <c r="AA43" s="32"/>
      <c r="AB43" s="32"/>
      <c r="AC43" s="32"/>
      <c r="AD43" s="32"/>
      <c r="AE43" s="32"/>
      <c r="AF43" s="32"/>
      <c r="AG43" s="32"/>
      <c r="AH43" s="32"/>
      <c r="AI43" s="32"/>
      <c r="AJ43" s="45"/>
      <c r="AQ43" s="292"/>
      <c r="AR43" s="292"/>
    </row>
    <row r="44" spans="1:44" ht="15" customHeight="1" x14ac:dyDescent="0.15">
      <c r="A44" s="32"/>
      <c r="B44" s="297" t="s">
        <v>21</v>
      </c>
      <c r="C44" s="297"/>
      <c r="D44" s="34" t="s">
        <v>16</v>
      </c>
      <c r="E44" s="47"/>
      <c r="F44" s="47"/>
      <c r="G44" s="47"/>
      <c r="H44" s="47"/>
      <c r="I44" s="47"/>
      <c r="J44" s="47"/>
      <c r="K44" s="47"/>
      <c r="L44" s="47"/>
      <c r="M44" s="47"/>
      <c r="N44" s="47"/>
      <c r="O44" s="47"/>
      <c r="P44" s="47"/>
      <c r="Q44" s="47"/>
      <c r="R44" s="47"/>
      <c r="S44" s="47"/>
      <c r="T44" s="47"/>
      <c r="U44" s="47"/>
      <c r="V44" s="47"/>
      <c r="W44" s="47"/>
      <c r="X44" s="47"/>
      <c r="Y44" s="32"/>
      <c r="Z44" s="47"/>
      <c r="AA44" s="34"/>
      <c r="AB44" s="34"/>
      <c r="AC44" s="32"/>
      <c r="AD44" s="32"/>
      <c r="AE44" s="32"/>
      <c r="AF44" s="32"/>
      <c r="AG44" s="32"/>
      <c r="AH44" s="32"/>
      <c r="AI44" s="32"/>
      <c r="AJ44" s="32"/>
    </row>
    <row r="45" spans="1:44" ht="15" customHeight="1" x14ac:dyDescent="0.15">
      <c r="A45" s="32"/>
      <c r="B45" s="147"/>
      <c r="C45" s="147"/>
      <c r="D45" s="141"/>
      <c r="E45" s="47"/>
      <c r="F45" s="47"/>
      <c r="G45" s="47"/>
      <c r="H45" s="47"/>
      <c r="I45" s="47"/>
      <c r="J45" s="47"/>
      <c r="K45" s="47"/>
      <c r="L45" s="47"/>
      <c r="M45" s="47"/>
      <c r="N45" s="47"/>
      <c r="O45" s="47"/>
      <c r="P45" s="47"/>
      <c r="Q45" s="47"/>
      <c r="R45" s="47"/>
      <c r="S45" s="47"/>
      <c r="T45" s="47"/>
      <c r="U45" s="47"/>
      <c r="V45" s="47"/>
      <c r="W45" s="47"/>
      <c r="X45" s="47"/>
      <c r="Y45" s="47"/>
      <c r="Z45" s="47"/>
      <c r="AA45" s="100"/>
      <c r="AB45" s="100"/>
      <c r="AC45" s="32"/>
      <c r="AD45" s="32"/>
      <c r="AE45" s="32"/>
      <c r="AF45" s="32"/>
      <c r="AG45" s="32"/>
      <c r="AH45" s="32"/>
      <c r="AI45" s="32"/>
      <c r="AJ45" s="32"/>
    </row>
    <row r="46" spans="1:44" ht="15.75" customHeight="1" x14ac:dyDescent="0.15">
      <c r="A46" s="32"/>
      <c r="B46" s="353" t="s">
        <v>53</v>
      </c>
      <c r="C46" s="354"/>
      <c r="D46" s="354"/>
      <c r="E46" s="354"/>
      <c r="F46" s="354"/>
      <c r="G46" s="354"/>
      <c r="H46" s="354"/>
      <c r="I46" s="354"/>
      <c r="J46" s="354"/>
      <c r="AJ46" s="32"/>
    </row>
    <row r="47" spans="1:44" ht="23.25" customHeight="1" x14ac:dyDescent="0.15">
      <c r="B47" s="354"/>
      <c r="C47" s="354"/>
      <c r="D47" s="354"/>
      <c r="E47" s="354"/>
      <c r="F47" s="354"/>
      <c r="G47" s="354"/>
      <c r="H47" s="354"/>
      <c r="I47" s="354"/>
      <c r="J47" s="354"/>
      <c r="K47" s="29" t="s">
        <v>51</v>
      </c>
      <c r="L47" s="57"/>
      <c r="M47" s="57"/>
      <c r="N47" s="57"/>
      <c r="O47" s="57"/>
      <c r="P47" s="57"/>
      <c r="Q47" s="57"/>
      <c r="R47" s="57"/>
      <c r="S47" s="57"/>
      <c r="T47" s="57"/>
      <c r="U47" s="57"/>
      <c r="V47" s="57"/>
      <c r="W47" s="57"/>
      <c r="X47" s="57"/>
      <c r="Y47" s="57"/>
      <c r="Z47" s="57"/>
      <c r="AA47" s="57"/>
      <c r="AB47" s="57"/>
      <c r="AC47" s="57"/>
      <c r="AD47" s="57"/>
      <c r="AE47" s="57"/>
      <c r="AF47" s="57"/>
      <c r="AG47" s="57"/>
      <c r="AH47" s="57"/>
      <c r="AI47" s="57"/>
    </row>
    <row r="48" spans="1:44" ht="27.75" customHeight="1" x14ac:dyDescent="0.15">
      <c r="AJ48" s="57"/>
    </row>
    <row r="49" spans="1:38" ht="21.75" customHeight="1" x14ac:dyDescent="0.15">
      <c r="B49" s="355" t="s">
        <v>28</v>
      </c>
      <c r="C49" s="356"/>
      <c r="D49" s="356"/>
      <c r="E49" s="356"/>
      <c r="F49" s="357"/>
      <c r="G49" s="358" t="str">
        <f>IFERROR(IF(R9="","",R9),"")</f>
        <v/>
      </c>
      <c r="H49" s="359"/>
      <c r="I49" s="359"/>
      <c r="J49" s="359"/>
      <c r="K49" s="359"/>
      <c r="L49" s="359"/>
      <c r="M49" s="360"/>
    </row>
    <row r="50" spans="1:38" ht="21" customHeight="1" x14ac:dyDescent="0.15">
      <c r="B50" s="355" t="s">
        <v>29</v>
      </c>
      <c r="C50" s="356"/>
      <c r="D50" s="356"/>
      <c r="E50" s="356"/>
      <c r="F50" s="357"/>
      <c r="G50" s="358" t="str">
        <f>IFERROR(IF(R10="","",R10),"")</f>
        <v/>
      </c>
      <c r="H50" s="359"/>
      <c r="I50" s="359"/>
      <c r="J50" s="359"/>
      <c r="K50" s="359"/>
      <c r="L50" s="359"/>
      <c r="M50" s="360"/>
    </row>
    <row r="51" spans="1:38" ht="15.75" customHeight="1" x14ac:dyDescent="0.15"/>
    <row r="52" spans="1:38" ht="24" customHeight="1" thickBot="1" x14ac:dyDescent="0.2">
      <c r="B52" s="58" t="s">
        <v>56</v>
      </c>
      <c r="C52" s="58"/>
    </row>
    <row r="53" spans="1:38" ht="27" customHeight="1" thickBot="1" x14ac:dyDescent="0.2">
      <c r="A53" s="57"/>
      <c r="B53" s="295" t="str">
        <f>IF($AL$2="","",HLOOKUP($AL$2,入力!$C$5:$V$65,36,FALSE)&amp;"")</f>
        <v/>
      </c>
      <c r="C53" s="296"/>
      <c r="D53" s="48" t="s">
        <v>66</v>
      </c>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59"/>
    </row>
    <row r="54" spans="1:38" ht="30" customHeight="1" x14ac:dyDescent="0.15">
      <c r="B54" s="32" t="s">
        <v>45</v>
      </c>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J54" s="60"/>
    </row>
    <row r="55" spans="1:38" ht="18" customHeight="1" x14ac:dyDescent="0.15">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c r="AI55" s="178"/>
    </row>
    <row r="56" spans="1:38" ht="23.25" customHeight="1" x14ac:dyDescent="0.15">
      <c r="B56" s="179" t="s">
        <v>215</v>
      </c>
      <c r="C56" s="179"/>
      <c r="D56" s="177"/>
      <c r="E56" s="177"/>
      <c r="F56" s="177"/>
      <c r="G56" s="177"/>
      <c r="H56" s="177"/>
      <c r="I56" s="177"/>
      <c r="J56" s="177"/>
      <c r="K56" s="177"/>
      <c r="L56" s="177"/>
      <c r="M56" s="177"/>
      <c r="N56" s="177"/>
      <c r="O56" s="177"/>
      <c r="P56" s="177"/>
      <c r="Q56" s="177"/>
      <c r="R56" s="180"/>
      <c r="S56" s="180"/>
      <c r="T56" s="180"/>
      <c r="U56" s="180"/>
      <c r="V56" s="180"/>
      <c r="W56" s="180"/>
      <c r="X56" s="180"/>
      <c r="Y56" s="180"/>
      <c r="Z56" s="180"/>
      <c r="AA56" s="180"/>
      <c r="AB56" s="180"/>
      <c r="AC56" s="180"/>
      <c r="AD56" s="180"/>
      <c r="AE56" s="180"/>
      <c r="AF56" s="180"/>
      <c r="AG56" s="180"/>
      <c r="AH56" s="180"/>
      <c r="AI56" s="181"/>
    </row>
    <row r="57" spans="1:38" ht="7.5" customHeight="1" thickBot="1" x14ac:dyDescent="0.2">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c r="AI57" s="178"/>
      <c r="AJ57" s="60"/>
    </row>
    <row r="58" spans="1:38" ht="23.25" customHeight="1" thickBot="1" x14ac:dyDescent="0.2">
      <c r="B58" s="293" t="str">
        <f>IF($AL$2="","",HLOOKUP($AL$2,入力!$C$5:$V$65,37,FALSE)&amp;"")</f>
        <v/>
      </c>
      <c r="C58" s="294"/>
      <c r="D58" s="383" t="str">
        <f>入力!$A$2&amp;入力!$B$2+1&amp;"年６月の期末勤勉手当の支給割合が１００％でない（現時点で明らかな場合、〇を付ける）"</f>
        <v>令和7年６月の期末勤勉手当の支給割合が１００％でない（現時点で明らかな場合、〇を付ける）</v>
      </c>
      <c r="E58" s="384"/>
      <c r="F58" s="384"/>
      <c r="G58" s="384"/>
      <c r="H58" s="384"/>
      <c r="I58" s="384"/>
      <c r="J58" s="384"/>
      <c r="K58" s="384"/>
      <c r="L58" s="384"/>
      <c r="M58" s="384"/>
      <c r="N58" s="384"/>
      <c r="O58" s="384"/>
      <c r="P58" s="384"/>
      <c r="Q58" s="384"/>
      <c r="R58" s="384"/>
      <c r="S58" s="384"/>
      <c r="T58" s="384"/>
      <c r="U58" s="384"/>
      <c r="V58" s="384"/>
      <c r="W58" s="384"/>
      <c r="X58" s="384"/>
      <c r="Y58" s="384"/>
      <c r="Z58" s="384"/>
      <c r="AA58" s="384"/>
      <c r="AB58" s="384"/>
      <c r="AC58" s="384"/>
      <c r="AD58" s="384"/>
      <c r="AE58" s="384"/>
      <c r="AF58" s="384"/>
      <c r="AG58" s="384"/>
      <c r="AH58" s="384"/>
      <c r="AI58" s="385"/>
      <c r="AJ58" s="120"/>
    </row>
    <row r="59" spans="1:38" ht="23.25" customHeight="1" thickBot="1" x14ac:dyDescent="0.2">
      <c r="B59" s="293" t="str">
        <f>IF($AL$2="","",HLOOKUP($AL$2,入力!$C$5:$V$65,38,FALSE)&amp;"")</f>
        <v/>
      </c>
      <c r="C59" s="294"/>
      <c r="D59" s="383" t="str">
        <f>入力!$A$2&amp;入力!$B$2&amp;"年１２月２日以降の勤務実績なし（休業・休職・休暇等で1日も勤務実績がない場合、〇を付ける）"</f>
        <v>令和6年１２月２日以降の勤務実績なし（休業・休職・休暇等で1日も勤務実績がない場合、〇を付ける）</v>
      </c>
      <c r="E59" s="384"/>
      <c r="F59" s="384"/>
      <c r="G59" s="384"/>
      <c r="H59" s="384"/>
      <c r="I59" s="384"/>
      <c r="J59" s="384"/>
      <c r="K59" s="384"/>
      <c r="L59" s="384"/>
      <c r="M59" s="384"/>
      <c r="N59" s="384"/>
      <c r="O59" s="384"/>
      <c r="P59" s="384"/>
      <c r="Q59" s="384"/>
      <c r="R59" s="384"/>
      <c r="S59" s="384"/>
      <c r="T59" s="384"/>
      <c r="U59" s="384"/>
      <c r="V59" s="384"/>
      <c r="W59" s="384"/>
      <c r="X59" s="384"/>
      <c r="Y59" s="384"/>
      <c r="Z59" s="384"/>
      <c r="AA59" s="384"/>
      <c r="AB59" s="384"/>
      <c r="AC59" s="384"/>
      <c r="AD59" s="384"/>
      <c r="AE59" s="384"/>
      <c r="AF59" s="384"/>
      <c r="AG59" s="384"/>
      <c r="AH59" s="384"/>
      <c r="AI59" s="385"/>
      <c r="AJ59" s="120"/>
      <c r="AK59" s="90"/>
      <c r="AL59" s="90"/>
    </row>
    <row r="60" spans="1:38" ht="23.25" customHeight="1" thickBot="1" x14ac:dyDescent="0.2">
      <c r="B60" s="293" t="str">
        <f>IF($AL$2="","",HLOOKUP($AL$2,入力!$C$5:$V$65,39,FALSE)&amp;"")</f>
        <v/>
      </c>
      <c r="C60" s="294"/>
      <c r="D60" s="182" t="str">
        <f>入力!$A$2&amp;入力!$B$2&amp;"年度の勤務実績なし（休業・休職・休暇等で1日も勤務実績がない場合、〇を付ける）"</f>
        <v>令和6年度の勤務実績なし（休業・休職・休暇等で1日も勤務実績がない場合、〇を付ける）</v>
      </c>
      <c r="E60" s="183"/>
      <c r="F60" s="183"/>
      <c r="G60" s="183"/>
      <c r="H60" s="183"/>
      <c r="I60" s="183"/>
      <c r="J60" s="183"/>
      <c r="K60" s="184"/>
      <c r="L60" s="184"/>
      <c r="M60" s="184"/>
      <c r="N60" s="184"/>
      <c r="O60" s="184"/>
      <c r="P60" s="185"/>
      <c r="Q60" s="185"/>
      <c r="R60" s="184"/>
      <c r="S60" s="185"/>
      <c r="T60" s="184"/>
      <c r="U60" s="184"/>
      <c r="V60" s="184"/>
      <c r="W60" s="185"/>
      <c r="X60" s="186"/>
      <c r="Y60" s="185"/>
      <c r="Z60" s="185"/>
      <c r="AA60" s="185"/>
      <c r="AB60" s="185"/>
      <c r="AC60" s="185"/>
      <c r="AD60" s="185"/>
      <c r="AE60" s="185"/>
      <c r="AF60" s="185"/>
      <c r="AG60" s="185"/>
      <c r="AH60" s="185"/>
      <c r="AI60" s="187"/>
      <c r="AJ60" s="120"/>
      <c r="AK60" s="90"/>
      <c r="AL60" s="90"/>
    </row>
    <row r="61" spans="1:38" ht="23.25" customHeight="1" x14ac:dyDescent="0.15">
      <c r="B61" s="50" t="str">
        <f>"年次休暇前年度("&amp;入力!$A$2&amp;入力!$B$2+1&amp;".3.31）からの繰越日数※"</f>
        <v>年次休暇前年度(令和7.3.31）からの繰越日数※</v>
      </c>
      <c r="C61" s="51"/>
      <c r="D61" s="51"/>
      <c r="E61" s="51"/>
      <c r="F61" s="51"/>
      <c r="G61" s="51"/>
      <c r="H61" s="52"/>
      <c r="I61" s="51"/>
      <c r="J61" s="51"/>
      <c r="K61" s="51"/>
      <c r="L61" s="51"/>
      <c r="M61" s="51"/>
      <c r="N61" s="51"/>
      <c r="O61" s="51"/>
      <c r="P61" s="51"/>
      <c r="Q61" s="51"/>
      <c r="R61" s="51"/>
      <c r="S61" s="53"/>
      <c r="T61" s="414" t="str">
        <f>IF($AL$2="","",HLOOKUP($AL$2,入力!$C$5:$V$65,40,FALSE)&amp;"")</f>
        <v/>
      </c>
      <c r="U61" s="414"/>
      <c r="V61" s="54" t="s">
        <v>49</v>
      </c>
      <c r="W61" s="55"/>
      <c r="X61" s="55" t="str">
        <f>IF($AL$2="","",HLOOKUP($AL$2,入力!$C$5:$V$65,41,FALSE)&amp;"")</f>
        <v/>
      </c>
      <c r="Y61" s="41" t="s">
        <v>48</v>
      </c>
      <c r="Z61" s="41"/>
      <c r="AA61" s="414" t="str">
        <f>IF($AL$2="","",HLOOKUP($AL$2,入力!$C$5:$V$53,42,FALSE)&amp;"")</f>
        <v/>
      </c>
      <c r="AB61" s="414"/>
      <c r="AC61" s="345" t="s">
        <v>50</v>
      </c>
      <c r="AD61" s="345"/>
      <c r="AE61" s="56"/>
      <c r="AF61" s="55"/>
      <c r="AG61" s="55"/>
      <c r="AH61" s="55"/>
      <c r="AI61" s="61"/>
      <c r="AJ61" s="120"/>
      <c r="AK61" s="90"/>
      <c r="AL61" s="90"/>
    </row>
    <row r="62" spans="1:38" ht="25.5" customHeight="1" x14ac:dyDescent="0.15">
      <c r="B62" s="32"/>
      <c r="C62" s="32"/>
      <c r="D62" s="32"/>
      <c r="E62" s="32"/>
      <c r="F62" s="32"/>
      <c r="G62" s="32"/>
      <c r="H62" s="32"/>
      <c r="I62" s="32"/>
      <c r="J62" s="32"/>
      <c r="K62" s="32"/>
      <c r="L62" s="32"/>
      <c r="M62" s="32"/>
      <c r="N62" s="32"/>
      <c r="O62" s="32"/>
      <c r="P62" s="32"/>
      <c r="Q62" s="32"/>
      <c r="R62" s="32"/>
      <c r="S62" s="32"/>
      <c r="T62" s="32"/>
      <c r="U62" s="32"/>
      <c r="V62" s="32"/>
      <c r="W62" s="32"/>
      <c r="X62" s="32" t="s">
        <v>65</v>
      </c>
      <c r="Y62" s="32"/>
      <c r="Z62" s="32"/>
      <c r="AA62" s="32"/>
      <c r="AB62" s="32"/>
      <c r="AC62" s="32"/>
      <c r="AD62" s="32"/>
      <c r="AE62" s="32"/>
      <c r="AF62" s="32"/>
      <c r="AG62" s="32"/>
      <c r="AH62" s="32"/>
      <c r="AJ62" s="120"/>
    </row>
    <row r="63" spans="1:38" ht="13.15" customHeight="1" thickBot="1" x14ac:dyDescent="0.2">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row>
    <row r="64" spans="1:38" ht="28.5" customHeight="1" thickBot="1" x14ac:dyDescent="0.2">
      <c r="B64" s="37" t="s">
        <v>70</v>
      </c>
      <c r="C64" s="37"/>
      <c r="D64" s="32"/>
      <c r="E64" s="32"/>
      <c r="F64" s="32"/>
      <c r="G64" s="32"/>
      <c r="H64" s="32"/>
      <c r="I64" s="32"/>
      <c r="J64" s="32"/>
      <c r="K64" s="32"/>
      <c r="L64" s="32"/>
      <c r="M64" s="32"/>
      <c r="N64" s="32"/>
      <c r="O64" s="32"/>
      <c r="P64" s="32"/>
      <c r="Q64" s="295" t="str">
        <f>IF($AL$2="","",HLOOKUP($AL$2,入力!$C$5:$V$65,43,FALSE)&amp;"")</f>
        <v/>
      </c>
      <c r="R64" s="296"/>
      <c r="S64" s="410" t="s">
        <v>27</v>
      </c>
      <c r="T64" s="411"/>
      <c r="U64" s="411"/>
      <c r="V64" s="411"/>
      <c r="W64" s="412"/>
      <c r="X64" s="32" t="s">
        <v>31</v>
      </c>
      <c r="Y64" s="288" t="s">
        <v>30</v>
      </c>
      <c r="Z64" s="288"/>
      <c r="AA64" s="288"/>
      <c r="AB64" s="288"/>
      <c r="AC64" s="288"/>
      <c r="AD64" s="288"/>
      <c r="AE64" s="288"/>
      <c r="AF64" s="288"/>
      <c r="AG64" s="32"/>
      <c r="AH64" s="32"/>
    </row>
    <row r="65" spans="2:53" ht="30" customHeight="1" x14ac:dyDescent="0.15">
      <c r="B65" s="32"/>
      <c r="C65" s="32" t="s">
        <v>69</v>
      </c>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row>
    <row r="66" spans="2:53" ht="18" customHeight="1" x14ac:dyDescent="0.15">
      <c r="B66" s="32"/>
      <c r="C66" s="409" t="str">
        <f>IF($AL$2="","",HLOOKUP($AL$2,入力!$C$5:$V$65,44,FALSE)&amp;"")</f>
        <v/>
      </c>
      <c r="D66" s="409"/>
      <c r="E66" s="409"/>
      <c r="F66" s="409"/>
      <c r="G66" s="409"/>
      <c r="H66" s="409"/>
      <c r="I66" s="409"/>
      <c r="J66" s="409"/>
      <c r="K66" s="409"/>
      <c r="L66" s="409"/>
      <c r="M66" s="409"/>
      <c r="N66" s="409"/>
      <c r="O66" s="409"/>
      <c r="P66" s="409"/>
      <c r="Q66" s="409"/>
      <c r="R66" s="409"/>
      <c r="S66" s="409"/>
      <c r="T66" s="409"/>
      <c r="U66" s="409"/>
      <c r="V66" s="409"/>
      <c r="W66" s="409"/>
      <c r="X66" s="409"/>
      <c r="Y66" s="409"/>
      <c r="Z66" s="409"/>
      <c r="AA66" s="409"/>
      <c r="AB66" s="409"/>
      <c r="AC66" s="409"/>
      <c r="AD66" s="409"/>
      <c r="AE66" s="409"/>
      <c r="AF66" s="409"/>
      <c r="AG66" s="409"/>
      <c r="AH66" s="32"/>
    </row>
    <row r="67" spans="2:53" ht="18" customHeight="1" x14ac:dyDescent="0.15">
      <c r="B67" s="32"/>
      <c r="C67" s="36" t="s">
        <v>194</v>
      </c>
      <c r="D67" s="36"/>
      <c r="E67" s="36"/>
      <c r="F67" s="36"/>
      <c r="G67" s="36"/>
      <c r="H67" s="36"/>
      <c r="I67" s="36"/>
      <c r="J67" s="36"/>
      <c r="K67" s="36"/>
      <c r="L67" s="36"/>
      <c r="M67" s="36"/>
      <c r="N67" s="36"/>
      <c r="O67" s="36" t="s">
        <v>183</v>
      </c>
      <c r="P67" s="276" t="s">
        <v>184</v>
      </c>
      <c r="Q67" s="276"/>
      <c r="R67" s="276"/>
      <c r="S67" s="276"/>
      <c r="T67" s="36" t="s">
        <v>185</v>
      </c>
      <c r="U67" s="276" t="s">
        <v>186</v>
      </c>
      <c r="V67" s="276"/>
      <c r="W67" s="276"/>
      <c r="X67" s="276"/>
      <c r="Y67" s="36" t="s">
        <v>187</v>
      </c>
      <c r="Z67" s="36"/>
      <c r="AA67" s="32"/>
      <c r="AB67" s="36"/>
      <c r="AC67" s="36"/>
      <c r="AD67" s="36"/>
      <c r="AE67" s="36"/>
      <c r="AF67" s="36"/>
      <c r="AG67" s="36"/>
      <c r="AH67" s="32"/>
      <c r="AX67" s="277"/>
      <c r="AY67" s="277"/>
      <c r="AZ67" s="277"/>
      <c r="BA67" s="277"/>
    </row>
    <row r="68" spans="2:53" ht="18" customHeight="1" x14ac:dyDescent="0.15">
      <c r="B68" s="32"/>
      <c r="C68" s="409" t="str">
        <f>IF($AL$2="","",HLOOKUP($AL$2,入力!$C$5:$V$65,45,FALSE)&amp;"")</f>
        <v/>
      </c>
      <c r="D68" s="409"/>
      <c r="E68" s="409"/>
      <c r="F68" s="409"/>
      <c r="G68" s="409"/>
      <c r="H68" s="409"/>
      <c r="I68" s="409"/>
      <c r="J68" s="409"/>
      <c r="K68" s="409"/>
      <c r="L68" s="409"/>
      <c r="M68" s="409"/>
      <c r="N68" s="409"/>
      <c r="O68" s="409"/>
      <c r="P68" s="409"/>
      <c r="Q68" s="409"/>
      <c r="R68" s="409"/>
      <c r="S68" s="409"/>
      <c r="T68" s="409"/>
      <c r="U68" s="409"/>
      <c r="V68" s="409"/>
      <c r="W68" s="409"/>
      <c r="X68" s="409"/>
      <c r="Y68" s="409"/>
      <c r="Z68" s="409"/>
      <c r="AA68" s="409"/>
      <c r="AB68" s="409"/>
      <c r="AC68" s="409"/>
      <c r="AD68" s="409"/>
      <c r="AE68" s="409"/>
      <c r="AF68" s="409"/>
      <c r="AG68" s="409"/>
      <c r="AH68" s="32"/>
      <c r="AK68" s="90"/>
      <c r="AL68" s="90"/>
      <c r="AP68" s="90"/>
      <c r="AU68" s="21"/>
      <c r="AV68" s="21"/>
      <c r="AW68" s="21"/>
      <c r="AX68" s="21"/>
    </row>
    <row r="69" spans="2:53" ht="18" customHeight="1" x14ac:dyDescent="0.15">
      <c r="B69" s="32"/>
      <c r="C69" s="36" t="s">
        <v>71</v>
      </c>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42"/>
      <c r="AI69" s="60"/>
      <c r="AU69" s="277"/>
      <c r="AV69" s="277"/>
      <c r="AW69" s="277"/>
      <c r="AX69" s="277"/>
    </row>
    <row r="70" spans="2:53" ht="18" customHeight="1" x14ac:dyDescent="0.15">
      <c r="B70" s="32"/>
      <c r="C70" s="409" t="str">
        <f>IF($AL$2="","",HLOOKUP($AL$2,入力!$C$5:$V$65,48,FALSE)&amp;"")</f>
        <v/>
      </c>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32"/>
      <c r="AJ70" s="60"/>
    </row>
    <row r="71" spans="2:53" ht="18" customHeight="1" thickBot="1" x14ac:dyDescent="0.2">
      <c r="B71" s="32"/>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2"/>
      <c r="AQ71" s="86"/>
    </row>
    <row r="72" spans="2:53" ht="22.5" customHeight="1" thickBot="1" x14ac:dyDescent="0.2">
      <c r="B72" s="37" t="s">
        <v>32</v>
      </c>
      <c r="C72" s="37"/>
      <c r="D72" s="32"/>
      <c r="E72" s="32"/>
      <c r="F72" s="32"/>
      <c r="G72" s="32"/>
      <c r="H72" s="32"/>
      <c r="I72" s="32"/>
      <c r="J72" s="32"/>
      <c r="K72" s="32"/>
      <c r="L72" s="32"/>
      <c r="M72" s="32"/>
      <c r="N72" s="32"/>
      <c r="O72" s="32"/>
      <c r="P72" s="32"/>
      <c r="Q72" s="32"/>
      <c r="R72" s="32"/>
      <c r="S72" s="32"/>
      <c r="T72" s="32"/>
      <c r="U72" s="32"/>
      <c r="V72" s="32"/>
      <c r="W72" s="32"/>
      <c r="X72" s="32"/>
      <c r="Y72" s="32"/>
      <c r="Z72" s="32"/>
      <c r="AA72" s="295" t="str">
        <f>IF($AL$2="","",HLOOKUP($AL$2,入力!$C$5:$V$65,49,FALSE)&amp;"")</f>
        <v/>
      </c>
      <c r="AB72" s="296"/>
      <c r="AC72" s="410" t="s">
        <v>27</v>
      </c>
      <c r="AD72" s="411"/>
      <c r="AE72" s="411"/>
      <c r="AF72" s="411"/>
      <c r="AG72" s="412"/>
      <c r="AH72" s="32"/>
      <c r="AQ72" s="86"/>
    </row>
    <row r="73" spans="2:53" ht="14.45" customHeight="1" x14ac:dyDescent="0.15">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row>
    <row r="74" spans="2:53" ht="14.45" customHeight="1" x14ac:dyDescent="0.15">
      <c r="B74" s="32"/>
      <c r="C74" s="404" t="str">
        <f>IF($AL$2="","",HLOOKUP($AL$2,入力!$C$5:$V$65,50,FALSE)&amp;"")</f>
        <v/>
      </c>
      <c r="D74" s="405"/>
      <c r="E74" s="405"/>
      <c r="F74" s="405"/>
      <c r="G74" s="405"/>
      <c r="H74" s="405"/>
      <c r="I74" s="405"/>
      <c r="J74" s="405"/>
      <c r="K74" s="405"/>
      <c r="L74" s="405"/>
      <c r="M74" s="405"/>
      <c r="N74" s="405"/>
      <c r="O74" s="405"/>
      <c r="P74" s="405"/>
      <c r="Q74" s="405"/>
      <c r="R74" s="405"/>
      <c r="S74" s="405"/>
      <c r="T74" s="405"/>
      <c r="U74" s="405"/>
      <c r="V74" s="405"/>
      <c r="W74" s="405"/>
      <c r="X74" s="405"/>
      <c r="Y74" s="405"/>
      <c r="Z74" s="405"/>
      <c r="AA74" s="405"/>
      <c r="AB74" s="405"/>
      <c r="AC74" s="405"/>
      <c r="AD74" s="405"/>
      <c r="AE74" s="405"/>
      <c r="AF74" s="405"/>
      <c r="AG74" s="405"/>
      <c r="AH74" s="32"/>
    </row>
    <row r="75" spans="2:53" ht="14.45" customHeight="1" x14ac:dyDescent="0.15">
      <c r="B75" s="32"/>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32"/>
    </row>
    <row r="76" spans="2:53" ht="14.45" customHeight="1" x14ac:dyDescent="0.15">
      <c r="B76" s="32"/>
      <c r="C76" s="407" t="str">
        <f>IF($AL$2="","",HLOOKUP($AL$2,入力!$C$5:$V$65,51,FALSE)&amp;"")</f>
        <v/>
      </c>
      <c r="D76" s="407"/>
      <c r="E76" s="407"/>
      <c r="F76" s="407"/>
      <c r="G76" s="407"/>
      <c r="H76" s="407"/>
      <c r="I76" s="407"/>
      <c r="J76" s="407"/>
      <c r="K76" s="407"/>
      <c r="L76" s="407"/>
      <c r="M76" s="407"/>
      <c r="N76" s="407"/>
      <c r="O76" s="407"/>
      <c r="P76" s="407"/>
      <c r="Q76" s="407"/>
      <c r="R76" s="407"/>
      <c r="S76" s="407"/>
      <c r="T76" s="407"/>
      <c r="U76" s="407"/>
      <c r="V76" s="407"/>
      <c r="W76" s="407"/>
      <c r="X76" s="407"/>
      <c r="Y76" s="407"/>
      <c r="Z76" s="407"/>
      <c r="AA76" s="407"/>
      <c r="AB76" s="407"/>
      <c r="AC76" s="407"/>
      <c r="AD76" s="407"/>
      <c r="AE76" s="407"/>
      <c r="AF76" s="407"/>
      <c r="AG76" s="407"/>
      <c r="AH76" s="32"/>
    </row>
    <row r="77" spans="2:53" ht="14.45" customHeight="1" x14ac:dyDescent="0.15">
      <c r="B77" s="32"/>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4"/>
      <c r="AH77" s="32"/>
    </row>
    <row r="78" spans="2:53" ht="14.45" customHeight="1" x14ac:dyDescent="0.15">
      <c r="B78" s="32"/>
      <c r="C78" s="408"/>
      <c r="D78" s="408"/>
      <c r="E78" s="408"/>
      <c r="F78" s="408"/>
      <c r="G78" s="408"/>
      <c r="H78" s="408"/>
      <c r="I78" s="408"/>
      <c r="J78" s="408"/>
      <c r="K78" s="408"/>
      <c r="L78" s="408"/>
      <c r="M78" s="408"/>
      <c r="N78" s="408"/>
      <c r="O78" s="408"/>
      <c r="P78" s="408"/>
      <c r="Q78" s="408"/>
      <c r="R78" s="408"/>
      <c r="S78" s="408"/>
      <c r="T78" s="408"/>
      <c r="U78" s="408"/>
      <c r="V78" s="408"/>
      <c r="W78" s="408"/>
      <c r="X78" s="408"/>
      <c r="Y78" s="408"/>
      <c r="Z78" s="408"/>
      <c r="AA78" s="408"/>
      <c r="AB78" s="408"/>
      <c r="AC78" s="408"/>
      <c r="AD78" s="408"/>
      <c r="AE78" s="408"/>
      <c r="AF78" s="408"/>
      <c r="AG78" s="408"/>
      <c r="AH78" s="32"/>
    </row>
    <row r="79" spans="2:53" ht="18" customHeight="1" x14ac:dyDescent="0.15">
      <c r="B79" s="32"/>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row>
    <row r="80" spans="2:53" ht="18" customHeight="1" x14ac:dyDescent="0.15">
      <c r="B80" s="37" t="s">
        <v>26</v>
      </c>
      <c r="C80" s="37"/>
      <c r="D80" s="32"/>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row>
    <row r="81" spans="2:34" ht="18" customHeight="1" x14ac:dyDescent="0.15">
      <c r="B81" s="32"/>
      <c r="C81" s="37"/>
      <c r="D81" s="32"/>
      <c r="E81" s="37"/>
      <c r="F81" s="32"/>
      <c r="G81" s="32" t="s">
        <v>47</v>
      </c>
      <c r="H81" s="32" t="s">
        <v>46</v>
      </c>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row>
    <row r="82" spans="2:34" ht="18" customHeight="1" x14ac:dyDescent="0.15">
      <c r="B82" s="32"/>
      <c r="C82" s="32"/>
      <c r="D82" s="32"/>
      <c r="E82" s="32" t="s">
        <v>19</v>
      </c>
      <c r="F82" s="32"/>
      <c r="G82" s="32"/>
      <c r="H82" s="32" t="s">
        <v>257</v>
      </c>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row>
    <row r="83" spans="2:34" ht="18" customHeight="1" x14ac:dyDescent="0.15">
      <c r="B83" s="32"/>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row>
    <row r="84" spans="2:34" ht="18" customHeight="1" x14ac:dyDescent="0.15">
      <c r="B84" s="32"/>
      <c r="C84" s="404" t="str">
        <f>IF($AL$2="","",HLOOKUP($AL$2,入力!$C$5:$V$65,61,FALSE)&amp;"")</f>
        <v/>
      </c>
      <c r="D84" s="404"/>
      <c r="E84" s="404"/>
      <c r="F84" s="404"/>
      <c r="G84" s="404"/>
      <c r="H84" s="404"/>
      <c r="I84" s="404"/>
      <c r="J84" s="404"/>
      <c r="K84" s="404"/>
      <c r="L84" s="404"/>
      <c r="M84" s="404"/>
      <c r="N84" s="404"/>
      <c r="O84" s="404"/>
      <c r="P84" s="404"/>
      <c r="Q84" s="404"/>
      <c r="R84" s="404"/>
      <c r="S84" s="404"/>
      <c r="T84" s="404"/>
      <c r="U84" s="404"/>
      <c r="V84" s="404"/>
      <c r="W84" s="404"/>
      <c r="X84" s="404"/>
      <c r="Y84" s="404"/>
      <c r="Z84" s="404"/>
      <c r="AA84" s="404"/>
      <c r="AB84" s="404"/>
      <c r="AC84" s="404"/>
      <c r="AD84" s="404"/>
      <c r="AE84" s="404"/>
      <c r="AF84" s="404"/>
      <c r="AG84" s="404"/>
      <c r="AH84" s="32"/>
    </row>
    <row r="85" spans="2:34" ht="18" customHeight="1" x14ac:dyDescent="0.15">
      <c r="B85" s="32"/>
      <c r="C85" s="404"/>
      <c r="D85" s="404"/>
      <c r="E85" s="404"/>
      <c r="F85" s="404"/>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4"/>
      <c r="AH85" s="32"/>
    </row>
    <row r="86" spans="2:34" ht="18" customHeight="1" x14ac:dyDescent="0.15">
      <c r="B86" s="32"/>
      <c r="C86" s="404"/>
      <c r="D86" s="404"/>
      <c r="E86" s="404"/>
      <c r="F86" s="404"/>
      <c r="G86" s="404"/>
      <c r="H86" s="404"/>
      <c r="I86" s="404"/>
      <c r="J86" s="404"/>
      <c r="K86" s="404"/>
      <c r="L86" s="404"/>
      <c r="M86" s="404"/>
      <c r="N86" s="404"/>
      <c r="O86" s="404"/>
      <c r="P86" s="404"/>
      <c r="Q86" s="404"/>
      <c r="R86" s="404"/>
      <c r="S86" s="404"/>
      <c r="T86" s="404"/>
      <c r="U86" s="404"/>
      <c r="V86" s="404"/>
      <c r="W86" s="404"/>
      <c r="X86" s="404"/>
      <c r="Y86" s="404"/>
      <c r="Z86" s="404"/>
      <c r="AA86" s="404"/>
      <c r="AB86" s="404"/>
      <c r="AC86" s="404"/>
      <c r="AD86" s="404"/>
      <c r="AE86" s="404"/>
      <c r="AF86" s="404"/>
      <c r="AG86" s="404"/>
      <c r="AH86" s="32"/>
    </row>
    <row r="87" spans="2:34" ht="18" customHeight="1" x14ac:dyDescent="0.15">
      <c r="B87" s="32"/>
      <c r="C87" s="404"/>
      <c r="D87" s="404"/>
      <c r="E87" s="404"/>
      <c r="F87" s="404"/>
      <c r="G87" s="404"/>
      <c r="H87" s="404"/>
      <c r="I87" s="404"/>
      <c r="J87" s="404"/>
      <c r="K87" s="404"/>
      <c r="L87" s="404"/>
      <c r="M87" s="404"/>
      <c r="N87" s="404"/>
      <c r="O87" s="404"/>
      <c r="P87" s="404"/>
      <c r="Q87" s="404"/>
      <c r="R87" s="404"/>
      <c r="S87" s="404"/>
      <c r="T87" s="404"/>
      <c r="U87" s="404"/>
      <c r="V87" s="404"/>
      <c r="W87" s="404"/>
      <c r="X87" s="404"/>
      <c r="Y87" s="404"/>
      <c r="Z87" s="404"/>
      <c r="AA87" s="404"/>
      <c r="AB87" s="404"/>
      <c r="AC87" s="404"/>
      <c r="AD87" s="404"/>
      <c r="AE87" s="404"/>
      <c r="AF87" s="404"/>
      <c r="AG87" s="404"/>
      <c r="AH87" s="32"/>
    </row>
    <row r="88" spans="2:34" ht="18" customHeight="1" x14ac:dyDescent="0.15">
      <c r="B88" s="32"/>
      <c r="C88" s="408"/>
      <c r="D88" s="408"/>
      <c r="E88" s="408"/>
      <c r="F88" s="408"/>
      <c r="G88" s="408"/>
      <c r="H88" s="408"/>
      <c r="I88" s="408"/>
      <c r="J88" s="408"/>
      <c r="K88" s="408"/>
      <c r="L88" s="408"/>
      <c r="M88" s="408"/>
      <c r="N88" s="408"/>
      <c r="O88" s="408"/>
      <c r="P88" s="408"/>
      <c r="Q88" s="408"/>
      <c r="R88" s="408"/>
      <c r="S88" s="408"/>
      <c r="T88" s="408"/>
      <c r="U88" s="408"/>
      <c r="V88" s="408"/>
      <c r="W88" s="408"/>
      <c r="X88" s="408"/>
      <c r="Y88" s="408"/>
      <c r="Z88" s="408"/>
      <c r="AA88" s="408"/>
      <c r="AB88" s="408"/>
      <c r="AC88" s="408"/>
      <c r="AD88" s="408"/>
      <c r="AE88" s="408"/>
      <c r="AF88" s="408"/>
      <c r="AG88" s="408"/>
      <c r="AH88" s="32"/>
    </row>
    <row r="89" spans="2:34" ht="13.5" customHeight="1" x14ac:dyDescent="0.15"/>
  </sheetData>
  <sheetProtection sheet="1" objects="1" scenarios="1"/>
  <mergeCells count="139">
    <mergeCell ref="C74:AG75"/>
    <mergeCell ref="C76:AG78"/>
    <mergeCell ref="C84:AG88"/>
    <mergeCell ref="C66:AG66"/>
    <mergeCell ref="C68:AG68"/>
    <mergeCell ref="C70:AG70"/>
    <mergeCell ref="AC72:AG72"/>
    <mergeCell ref="AA72:AB72"/>
    <mergeCell ref="B15:C15"/>
    <mergeCell ref="AG18:AI18"/>
    <mergeCell ref="Q64:R64"/>
    <mergeCell ref="S64:W64"/>
    <mergeCell ref="B39:C39"/>
    <mergeCell ref="D28:F28"/>
    <mergeCell ref="AG28:AI28"/>
    <mergeCell ref="AG35:AI35"/>
    <mergeCell ref="T61:U61"/>
    <mergeCell ref="AA61:AB61"/>
    <mergeCell ref="AC61:AD61"/>
    <mergeCell ref="AG15:AI15"/>
    <mergeCell ref="AG22:AI22"/>
    <mergeCell ref="B59:C59"/>
    <mergeCell ref="B16:C16"/>
    <mergeCell ref="D17:F17"/>
    <mergeCell ref="D59:AI59"/>
    <mergeCell ref="B2:K2"/>
    <mergeCell ref="B3:K3"/>
    <mergeCell ref="W5:Y5"/>
    <mergeCell ref="R10:X10"/>
    <mergeCell ref="W6:W7"/>
    <mergeCell ref="C6:D7"/>
    <mergeCell ref="E6:H6"/>
    <mergeCell ref="D34:F34"/>
    <mergeCell ref="D38:F38"/>
    <mergeCell ref="D33:F33"/>
    <mergeCell ref="AG38:AI38"/>
    <mergeCell ref="G31:J31"/>
    <mergeCell ref="O10:Q10"/>
    <mergeCell ref="B18:C18"/>
    <mergeCell ref="D18:F18"/>
    <mergeCell ref="D16:F16"/>
    <mergeCell ref="B58:C58"/>
    <mergeCell ref="D58:AI58"/>
    <mergeCell ref="X6:Z6"/>
    <mergeCell ref="X7:Z7"/>
    <mergeCell ref="B38:C38"/>
    <mergeCell ref="D19:F21"/>
    <mergeCell ref="B19:C21"/>
    <mergeCell ref="AC4:AD4"/>
    <mergeCell ref="AG16:AI16"/>
    <mergeCell ref="Z5:AI5"/>
    <mergeCell ref="Y9:AI10"/>
    <mergeCell ref="AG23:AI23"/>
    <mergeCell ref="AA7:AH7"/>
    <mergeCell ref="R9:X9"/>
    <mergeCell ref="B32:C32"/>
    <mergeCell ref="D29:F29"/>
    <mergeCell ref="D30:F30"/>
    <mergeCell ref="B31:C31"/>
    <mergeCell ref="AG25:AI25"/>
    <mergeCell ref="B17:C17"/>
    <mergeCell ref="AG29:AI29"/>
    <mergeCell ref="G32:J32"/>
    <mergeCell ref="J19:AF19"/>
    <mergeCell ref="AG27:AI27"/>
    <mergeCell ref="B27:C27"/>
    <mergeCell ref="B29:C29"/>
    <mergeCell ref="B37:C37"/>
    <mergeCell ref="AG37:AI37"/>
    <mergeCell ref="K31:AF31"/>
    <mergeCell ref="B44:C44"/>
    <mergeCell ref="B41:C41"/>
    <mergeCell ref="B46:J47"/>
    <mergeCell ref="B50:F50"/>
    <mergeCell ref="G49:M49"/>
    <mergeCell ref="G50:M50"/>
    <mergeCell ref="D42:F42"/>
    <mergeCell ref="B49:F49"/>
    <mergeCell ref="B42:C42"/>
    <mergeCell ref="D41:F41"/>
    <mergeCell ref="AG31:AI31"/>
    <mergeCell ref="AG36:AI36"/>
    <mergeCell ref="AE32:AF32"/>
    <mergeCell ref="D32:F32"/>
    <mergeCell ref="AG33:AI33"/>
    <mergeCell ref="B36:C36"/>
    <mergeCell ref="AG34:AI34"/>
    <mergeCell ref="B34:C34"/>
    <mergeCell ref="B35:C35"/>
    <mergeCell ref="G33:J33"/>
    <mergeCell ref="D31:F31"/>
    <mergeCell ref="AK2:AK3"/>
    <mergeCell ref="AL2:AL3"/>
    <mergeCell ref="AG17:AI17"/>
    <mergeCell ref="AG39:AI39"/>
    <mergeCell ref="AG40:AI40"/>
    <mergeCell ref="AG41:AI41"/>
    <mergeCell ref="AG30:AI30"/>
    <mergeCell ref="AG32:AI32"/>
    <mergeCell ref="AD15:AF15"/>
    <mergeCell ref="AA6:AH6"/>
    <mergeCell ref="K33:AC33"/>
    <mergeCell ref="J20:AF20"/>
    <mergeCell ref="J21:AF21"/>
    <mergeCell ref="AG19:AI21"/>
    <mergeCell ref="AE4:AI4"/>
    <mergeCell ref="AG24:AI24"/>
    <mergeCell ref="AG26:AI26"/>
    <mergeCell ref="B5:M5"/>
    <mergeCell ref="E7:H7"/>
    <mergeCell ref="A9:N10"/>
    <mergeCell ref="I6:O6"/>
    <mergeCell ref="I7:O7"/>
    <mergeCell ref="O9:Q9"/>
    <mergeCell ref="AA4:AB4"/>
    <mergeCell ref="P67:S67"/>
    <mergeCell ref="U67:X67"/>
    <mergeCell ref="AX67:BA67"/>
    <mergeCell ref="AU69:AX69"/>
    <mergeCell ref="B25:C26"/>
    <mergeCell ref="B28:C28"/>
    <mergeCell ref="D25:F26"/>
    <mergeCell ref="B22:C24"/>
    <mergeCell ref="B30:C30"/>
    <mergeCell ref="D22:F24"/>
    <mergeCell ref="D37:F37"/>
    <mergeCell ref="D35:F35"/>
    <mergeCell ref="D36:F36"/>
    <mergeCell ref="D27:F27"/>
    <mergeCell ref="Y64:AF64"/>
    <mergeCell ref="AG42:AI42"/>
    <mergeCell ref="AQ43:AR43"/>
    <mergeCell ref="B33:C33"/>
    <mergeCell ref="B60:C60"/>
    <mergeCell ref="B53:C53"/>
    <mergeCell ref="B43:C43"/>
    <mergeCell ref="D39:F39"/>
    <mergeCell ref="B40:C40"/>
    <mergeCell ref="D40:F40"/>
  </mergeCells>
  <phoneticPr fontId="2"/>
  <dataValidations count="3">
    <dataValidation imeMode="halfAlpha" allowBlank="1" showInputMessage="1" showErrorMessage="1" sqref="AM3:AN3 AN2" xr:uid="{00000000-0002-0000-0200-000000000000}"/>
    <dataValidation type="whole" imeMode="halfAlpha" allowBlank="1" showInputMessage="1" showErrorMessage="1" errorTitle="入力エラー" error="１～２０の数字を入力してください。" sqref="AL2:AL3" xr:uid="{00000000-0002-0000-0200-000001000000}">
      <formula1>1</formula1>
      <formula2>20</formula2>
    </dataValidation>
    <dataValidation type="list" allowBlank="1" showDropDown="1" showInputMessage="1" showErrorMessage="1" sqref="AK70" xr:uid="{00000000-0002-0000-0200-000002000000}">
      <formula1>"枠,枠なし"</formula1>
    </dataValidation>
  </dataValidations>
  <pageMargins left="0.7" right="0.7" top="0.75" bottom="0.75" header="0.3" footer="0.3"/>
  <pageSetup paperSize="9" scale="91" fitToHeight="0" orientation="portrait" blackAndWhite="1" r:id="rId1"/>
  <headerFooter alignWithMargins="0"/>
  <rowBreaks count="1" manualBreakCount="1">
    <brk id="45" max="34" man="1"/>
  </rowBreaks>
  <colBreaks count="1" manualBreakCount="1">
    <brk id="36" max="1048575" man="1"/>
  </colBreaks>
  <ignoredErrors>
    <ignoredError sqref="H21" formula="1"/>
  </ignoredError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T79"/>
  <sheetViews>
    <sheetView showGridLines="0" zoomScale="95" zoomScaleNormal="95" zoomScaleSheetLayoutView="95" workbookViewId="0">
      <pane ySplit="7" topLeftCell="A34" activePane="bottomLeft" state="frozen"/>
      <selection pane="bottomLeft" activeCell="AL2" sqref="AL2:AL3"/>
    </sheetView>
  </sheetViews>
  <sheetFormatPr defaultColWidth="2.625" defaultRowHeight="18.75" x14ac:dyDescent="0.15"/>
  <cols>
    <col min="1" max="1" width="1.25" style="27" customWidth="1"/>
    <col min="2" max="2" width="3.125" style="27" customWidth="1"/>
    <col min="3" max="3" width="2.125" style="27" customWidth="1"/>
    <col min="4" max="6" width="1.5" style="27" customWidth="1"/>
    <col min="7" max="7" width="3.5" style="27" customWidth="1"/>
    <col min="8" max="10" width="2.875" style="27" customWidth="1"/>
    <col min="11" max="11" width="3.5" style="27" customWidth="1"/>
    <col min="12" max="12" width="2.875" style="27" customWidth="1"/>
    <col min="13" max="13" width="3.25" style="27" customWidth="1"/>
    <col min="14" max="15" width="2.625" style="27"/>
    <col min="16" max="16" width="2.625" style="27" customWidth="1"/>
    <col min="17" max="22" width="3.125" style="27" customWidth="1"/>
    <col min="23" max="23" width="3.375" style="27" customWidth="1"/>
    <col min="24" max="24" width="3.125" style="27" customWidth="1"/>
    <col min="25" max="25" width="3.75" style="27" customWidth="1"/>
    <col min="26" max="26" width="2.75" style="27" customWidth="1"/>
    <col min="27" max="27" width="2.5" style="27" customWidth="1"/>
    <col min="28" max="28" width="2.625" style="27"/>
    <col min="29" max="29" width="2.625" style="27" customWidth="1"/>
    <col min="30" max="30" width="2.25" style="27" customWidth="1"/>
    <col min="31" max="32" width="2.75" style="27" customWidth="1"/>
    <col min="33" max="33" width="2.625" style="27" customWidth="1"/>
    <col min="34" max="34" width="2.625" style="27"/>
    <col min="35" max="36" width="3.625" style="27" customWidth="1"/>
    <col min="37" max="38" width="10.625" style="63" customWidth="1"/>
    <col min="39" max="43" width="13.625" style="63" customWidth="1"/>
    <col min="44" max="52" width="10.125" style="2" customWidth="1"/>
    <col min="53" max="16384" width="2.625" style="2"/>
  </cols>
  <sheetData>
    <row r="1" spans="1:46" ht="8.25" customHeight="1" thickBot="1" x14ac:dyDescent="0.2"/>
    <row r="2" spans="1:46" ht="19.5" customHeight="1" x14ac:dyDescent="0.15">
      <c r="B2" s="353" t="s">
        <v>265</v>
      </c>
      <c r="C2" s="353"/>
      <c r="D2" s="353"/>
      <c r="E2" s="353"/>
      <c r="F2" s="353"/>
      <c r="G2" s="353"/>
      <c r="H2" s="353"/>
      <c r="I2" s="353"/>
      <c r="J2" s="353"/>
      <c r="K2" s="353"/>
      <c r="U2" s="28"/>
      <c r="V2" s="28"/>
      <c r="W2" s="28"/>
      <c r="AK2" s="300" t="s">
        <v>190</v>
      </c>
      <c r="AL2" s="302"/>
      <c r="AM2" s="86"/>
      <c r="AN2" s="87"/>
    </row>
    <row r="3" spans="1:46" ht="18.75" customHeight="1" thickBot="1" x14ac:dyDescent="0.2">
      <c r="B3" s="425" t="s">
        <v>229</v>
      </c>
      <c r="C3" s="425"/>
      <c r="D3" s="425"/>
      <c r="E3" s="425"/>
      <c r="F3" s="425"/>
      <c r="G3" s="425"/>
      <c r="H3" s="425"/>
      <c r="I3" s="425"/>
      <c r="J3" s="425"/>
      <c r="K3" s="425"/>
      <c r="L3" s="29" t="s">
        <v>54</v>
      </c>
      <c r="M3" s="30"/>
      <c r="N3" s="30"/>
      <c r="O3" s="30"/>
      <c r="P3" s="30"/>
      <c r="Q3" s="30"/>
      <c r="R3" s="30"/>
      <c r="S3" s="30"/>
      <c r="T3" s="30"/>
      <c r="U3" s="30"/>
      <c r="V3" s="31"/>
      <c r="W3" s="31"/>
      <c r="AK3" s="301"/>
      <c r="AL3" s="303"/>
      <c r="AM3" s="87"/>
      <c r="AN3" s="87"/>
    </row>
    <row r="4" spans="1:46" ht="19.5" customHeight="1" x14ac:dyDescent="0.15">
      <c r="A4" s="32"/>
      <c r="B4" s="32"/>
      <c r="C4" s="32"/>
      <c r="D4" s="32"/>
      <c r="E4" s="32"/>
      <c r="F4" s="32"/>
      <c r="G4" s="32"/>
      <c r="H4" s="32"/>
      <c r="I4" s="32"/>
      <c r="J4" s="32"/>
      <c r="K4" s="32"/>
      <c r="L4" s="32"/>
      <c r="M4" s="32"/>
      <c r="N4" s="32"/>
      <c r="O4" s="32"/>
      <c r="P4" s="32"/>
      <c r="Q4" s="32"/>
      <c r="R4" s="32"/>
      <c r="S4" s="32"/>
      <c r="T4" s="33"/>
      <c r="U4" s="32"/>
      <c r="V4" s="32"/>
      <c r="W4" s="32"/>
      <c r="X4" s="32"/>
      <c r="Y4" s="32"/>
      <c r="Z4" s="32"/>
      <c r="AA4" s="422" t="str">
        <f>入力!A2</f>
        <v>令和</v>
      </c>
      <c r="AB4" s="423"/>
      <c r="AC4" s="424">
        <f>IF(入力!B2="","",入力!B2+1)</f>
        <v>7</v>
      </c>
      <c r="AD4" s="424"/>
      <c r="AE4" s="328" t="s">
        <v>40</v>
      </c>
      <c r="AF4" s="328"/>
      <c r="AG4" s="328"/>
      <c r="AH4" s="328"/>
      <c r="AI4" s="328"/>
      <c r="AJ4" s="105"/>
      <c r="AM4" s="94"/>
      <c r="AN4" s="94"/>
    </row>
    <row r="5" spans="1:46" ht="18" customHeight="1" thickBot="1" x14ac:dyDescent="0.2">
      <c r="A5" s="32"/>
      <c r="B5" s="335" t="str">
        <f>IF(OR($I$6="飛島村立飛島学園(前期)",$I$6="飛島村立飛島学園(後期)")=TRUE,"飛島村立飛島学園校長",IF(I6="","",I6&amp;"学校長"))</f>
        <v/>
      </c>
      <c r="C5" s="335"/>
      <c r="D5" s="335"/>
      <c r="E5" s="335"/>
      <c r="F5" s="335"/>
      <c r="G5" s="335"/>
      <c r="H5" s="335"/>
      <c r="I5" s="335"/>
      <c r="J5" s="335"/>
      <c r="K5" s="335"/>
      <c r="L5" s="335"/>
      <c r="M5" s="335"/>
      <c r="N5" s="32" t="s">
        <v>63</v>
      </c>
      <c r="O5" s="32"/>
      <c r="P5" s="32"/>
      <c r="Q5" s="32"/>
      <c r="R5" s="32"/>
      <c r="S5" s="32"/>
      <c r="T5" s="33"/>
      <c r="U5" s="32"/>
      <c r="V5" s="32"/>
      <c r="W5" s="339" t="s">
        <v>11</v>
      </c>
      <c r="X5" s="339"/>
      <c r="Y5" s="339"/>
      <c r="Z5" s="335" t="str">
        <f>IF(OR(AA6="飛島村立飛島学園(前期)",AA6="飛島村立飛島学園(後期)")=TRUE,"飛島村立飛島学園校長",IF(AA6="","",AA6&amp;"学校長"))</f>
        <v/>
      </c>
      <c r="AA5" s="335"/>
      <c r="AB5" s="335"/>
      <c r="AC5" s="335"/>
      <c r="AD5" s="335"/>
      <c r="AE5" s="335"/>
      <c r="AF5" s="335"/>
      <c r="AG5" s="335"/>
      <c r="AH5" s="335"/>
      <c r="AI5" s="335"/>
      <c r="AJ5" s="102"/>
      <c r="AM5" s="94"/>
      <c r="AN5" s="94"/>
    </row>
    <row r="6" spans="1:46" ht="21.75" customHeight="1" x14ac:dyDescent="0.15">
      <c r="A6" s="32"/>
      <c r="B6" s="33"/>
      <c r="C6" s="387" t="s">
        <v>81</v>
      </c>
      <c r="D6" s="389"/>
      <c r="E6" s="309" t="s">
        <v>22</v>
      </c>
      <c r="F6" s="310"/>
      <c r="G6" s="310"/>
      <c r="H6" s="391"/>
      <c r="I6" s="309" t="str">
        <f>IFERROR(HLOOKUP($AL$2,入力!$C$5:$V$65,4,FALSE)&amp;"","")</f>
        <v/>
      </c>
      <c r="J6" s="310"/>
      <c r="K6" s="310"/>
      <c r="L6" s="310"/>
      <c r="M6" s="310"/>
      <c r="N6" s="310"/>
      <c r="O6" s="311"/>
      <c r="P6" s="32"/>
      <c r="Q6" s="32"/>
      <c r="R6" s="32"/>
      <c r="S6" s="32"/>
      <c r="T6" s="33"/>
      <c r="U6" s="34"/>
      <c r="V6" s="34"/>
      <c r="W6" s="387" t="s">
        <v>82</v>
      </c>
      <c r="X6" s="309" t="s">
        <v>22</v>
      </c>
      <c r="Y6" s="310"/>
      <c r="Z6" s="391"/>
      <c r="AA6" s="309" t="str">
        <f>IFERROR(入力!B3&amp;"","")</f>
        <v/>
      </c>
      <c r="AB6" s="310"/>
      <c r="AC6" s="310"/>
      <c r="AD6" s="310"/>
      <c r="AE6" s="310"/>
      <c r="AF6" s="310"/>
      <c r="AG6" s="310"/>
      <c r="AH6" s="311"/>
      <c r="AI6" s="34"/>
      <c r="AJ6" s="100"/>
    </row>
    <row r="7" spans="1:46" ht="24.75" customHeight="1" thickBot="1" x14ac:dyDescent="0.2">
      <c r="A7" s="32"/>
      <c r="B7" s="33"/>
      <c r="C7" s="388"/>
      <c r="D7" s="390"/>
      <c r="E7" s="336" t="s">
        <v>23</v>
      </c>
      <c r="F7" s="337"/>
      <c r="G7" s="337"/>
      <c r="H7" s="338"/>
      <c r="I7" s="341" t="str">
        <f>IFERROR(IF(I6="","",VLOOKUP(I6,全校一覧!$B$2:$C$75,2,FALSE)),"")</f>
        <v/>
      </c>
      <c r="J7" s="342"/>
      <c r="K7" s="342"/>
      <c r="L7" s="342"/>
      <c r="M7" s="342"/>
      <c r="N7" s="342"/>
      <c r="O7" s="343"/>
      <c r="P7" s="32"/>
      <c r="Q7" s="32"/>
      <c r="R7" s="32"/>
      <c r="S7" s="32"/>
      <c r="T7" s="33"/>
      <c r="U7" s="35"/>
      <c r="V7" s="35"/>
      <c r="W7" s="388"/>
      <c r="X7" s="393" t="s">
        <v>23</v>
      </c>
      <c r="Y7" s="394"/>
      <c r="Z7" s="395"/>
      <c r="AA7" s="341" t="str">
        <f>IF(AA6="","",VLOOKUP(AA6,全校一覧!$B$2:$C$75,2,FALSE))</f>
        <v/>
      </c>
      <c r="AB7" s="342"/>
      <c r="AC7" s="342"/>
      <c r="AD7" s="342"/>
      <c r="AE7" s="342"/>
      <c r="AF7" s="342"/>
      <c r="AG7" s="342"/>
      <c r="AH7" s="343"/>
      <c r="AI7" s="35"/>
      <c r="AJ7" s="104"/>
    </row>
    <row r="8" spans="1:46" ht="18" customHeight="1" x14ac:dyDescent="0.15">
      <c r="A8" s="32"/>
      <c r="B8" s="32"/>
      <c r="C8" s="32"/>
      <c r="D8" s="33"/>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108"/>
      <c r="AL8" s="108"/>
      <c r="AM8" s="108"/>
      <c r="AN8" s="108"/>
      <c r="AO8" s="108"/>
      <c r="AP8" s="108"/>
      <c r="AQ8" s="108"/>
    </row>
    <row r="9" spans="1:46" ht="28.5" customHeight="1" x14ac:dyDescent="0.15">
      <c r="A9" s="339" t="s">
        <v>64</v>
      </c>
      <c r="B9" s="339"/>
      <c r="C9" s="339"/>
      <c r="D9" s="339"/>
      <c r="E9" s="339"/>
      <c r="F9" s="339"/>
      <c r="G9" s="339"/>
      <c r="H9" s="339"/>
      <c r="I9" s="339"/>
      <c r="J9" s="339"/>
      <c r="K9" s="339"/>
      <c r="L9" s="339"/>
      <c r="M9" s="339"/>
      <c r="N9" s="340"/>
      <c r="O9" s="344" t="s">
        <v>28</v>
      </c>
      <c r="P9" s="345"/>
      <c r="Q9" s="346"/>
      <c r="R9" s="344" t="str">
        <f>IFERROR(HLOOKUP($AL$2,入力!$C$5:$V$65,2,FALSE)&amp;"","")</f>
        <v/>
      </c>
      <c r="S9" s="345"/>
      <c r="T9" s="345"/>
      <c r="U9" s="345"/>
      <c r="V9" s="345"/>
      <c r="W9" s="345"/>
      <c r="X9" s="346"/>
      <c r="Y9" s="371" t="s">
        <v>1</v>
      </c>
      <c r="Z9" s="372"/>
      <c r="AA9" s="372"/>
      <c r="AB9" s="372"/>
      <c r="AC9" s="372"/>
      <c r="AD9" s="372"/>
      <c r="AE9" s="372"/>
      <c r="AF9" s="372"/>
      <c r="AG9" s="372"/>
      <c r="AH9" s="372"/>
      <c r="AI9" s="372"/>
      <c r="AJ9" s="103"/>
      <c r="AK9" s="109"/>
      <c r="AL9" s="109"/>
      <c r="AM9" s="109"/>
      <c r="AN9" s="109"/>
      <c r="AO9" s="109"/>
      <c r="AP9" s="109"/>
      <c r="AQ9" s="109"/>
      <c r="AT9" s="6"/>
    </row>
    <row r="10" spans="1:46" ht="28.5" customHeight="1" x14ac:dyDescent="0.15">
      <c r="A10" s="339"/>
      <c r="B10" s="339"/>
      <c r="C10" s="339"/>
      <c r="D10" s="339"/>
      <c r="E10" s="339"/>
      <c r="F10" s="339"/>
      <c r="G10" s="339"/>
      <c r="H10" s="339"/>
      <c r="I10" s="339"/>
      <c r="J10" s="339"/>
      <c r="K10" s="339"/>
      <c r="L10" s="339"/>
      <c r="M10" s="339"/>
      <c r="N10" s="340"/>
      <c r="O10" s="344" t="s">
        <v>29</v>
      </c>
      <c r="P10" s="345"/>
      <c r="Q10" s="346"/>
      <c r="R10" s="344" t="str">
        <f>IFERROR(HLOOKUP($AL$2,入力!$C$5:$V$65,3,FALSE)&amp;"","")</f>
        <v/>
      </c>
      <c r="S10" s="345"/>
      <c r="T10" s="345"/>
      <c r="U10" s="345"/>
      <c r="V10" s="345"/>
      <c r="W10" s="345"/>
      <c r="X10" s="346"/>
      <c r="Y10" s="371"/>
      <c r="Z10" s="372"/>
      <c r="AA10" s="372"/>
      <c r="AB10" s="372"/>
      <c r="AC10" s="372"/>
      <c r="AD10" s="372"/>
      <c r="AE10" s="372"/>
      <c r="AF10" s="372"/>
      <c r="AG10" s="372"/>
      <c r="AH10" s="372"/>
      <c r="AI10" s="372"/>
      <c r="AJ10" s="103"/>
      <c r="AK10" s="108"/>
      <c r="AL10" s="110"/>
      <c r="AM10" s="110"/>
      <c r="AN10" s="110"/>
      <c r="AO10" s="110"/>
      <c r="AP10" s="110"/>
      <c r="AQ10" s="110"/>
      <c r="AT10" s="6"/>
    </row>
    <row r="11" spans="1:46" ht="23.25" customHeight="1" x14ac:dyDescent="0.15">
      <c r="A11" s="32"/>
      <c r="B11" s="32"/>
      <c r="C11" s="32"/>
      <c r="D11" s="32"/>
      <c r="E11" s="32"/>
      <c r="F11" s="32"/>
      <c r="G11" s="32"/>
      <c r="H11" s="32"/>
      <c r="I11" s="32"/>
      <c r="J11" s="32"/>
      <c r="K11" s="32"/>
      <c r="L11" s="32"/>
      <c r="M11" s="36"/>
      <c r="N11" s="32"/>
      <c r="O11" s="32"/>
      <c r="P11" s="32"/>
      <c r="Q11" s="32"/>
      <c r="R11" s="32"/>
      <c r="S11" s="32"/>
      <c r="T11" s="32"/>
      <c r="U11" s="32"/>
      <c r="V11" s="32"/>
      <c r="W11" s="32"/>
      <c r="X11" s="32"/>
      <c r="Y11" s="32"/>
      <c r="Z11" s="32"/>
      <c r="AA11" s="32"/>
      <c r="AB11" s="32"/>
      <c r="AC11" s="32"/>
      <c r="AD11" s="32"/>
      <c r="AE11" s="32"/>
      <c r="AF11" s="32"/>
      <c r="AG11" s="32"/>
      <c r="AH11" s="32"/>
      <c r="AI11" s="32"/>
      <c r="AJ11" s="32"/>
      <c r="AK11" s="109"/>
      <c r="AL11" s="109"/>
      <c r="AM11" s="109"/>
      <c r="AN11" s="109"/>
      <c r="AO11" s="109"/>
      <c r="AP11" s="109"/>
      <c r="AQ11" s="109"/>
    </row>
    <row r="12" spans="1:46" ht="23.25" customHeight="1" x14ac:dyDescent="0.15">
      <c r="A12" s="32"/>
      <c r="B12" s="32"/>
      <c r="C12" s="32"/>
      <c r="D12" s="33"/>
      <c r="E12" s="32"/>
      <c r="F12" s="32"/>
      <c r="G12" s="32"/>
      <c r="H12" s="32"/>
      <c r="I12" s="32"/>
      <c r="J12" s="32"/>
      <c r="K12" s="32"/>
      <c r="L12" s="32"/>
      <c r="M12" s="32"/>
      <c r="N12" s="32"/>
      <c r="O12" s="32"/>
      <c r="P12" s="32"/>
      <c r="Q12" s="32"/>
      <c r="R12" s="32" t="s">
        <v>2</v>
      </c>
      <c r="S12" s="32"/>
      <c r="T12" s="32"/>
      <c r="U12" s="32"/>
      <c r="V12" s="32"/>
      <c r="W12" s="32"/>
      <c r="X12" s="32"/>
      <c r="Y12" s="32"/>
      <c r="Z12" s="32"/>
      <c r="AA12" s="32"/>
      <c r="AB12" s="32"/>
      <c r="AC12" s="32"/>
      <c r="AD12" s="32"/>
      <c r="AE12" s="32"/>
      <c r="AF12" s="32"/>
      <c r="AG12" s="32"/>
      <c r="AH12" s="32"/>
      <c r="AI12" s="32"/>
      <c r="AJ12" s="32"/>
      <c r="AK12" s="110"/>
      <c r="AL12" s="110"/>
      <c r="AM12" s="110"/>
      <c r="AN12" s="110"/>
      <c r="AO12" s="110"/>
      <c r="AP12" s="110"/>
      <c r="AQ12" s="111"/>
    </row>
    <row r="13" spans="1:46" ht="23.25" customHeight="1" x14ac:dyDescent="0.15">
      <c r="A13" s="32"/>
      <c r="B13" s="32"/>
      <c r="C13" s="32"/>
      <c r="D13" s="33"/>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109"/>
      <c r="AL13" s="109"/>
      <c r="AM13" s="109"/>
      <c r="AN13" s="109"/>
      <c r="AO13" s="109"/>
      <c r="AP13" s="109"/>
      <c r="AQ13" s="111"/>
    </row>
    <row r="14" spans="1:46" ht="18" customHeight="1" x14ac:dyDescent="0.15">
      <c r="A14" s="32"/>
      <c r="B14" s="37" t="s">
        <v>57</v>
      </c>
      <c r="C14" s="37"/>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row>
    <row r="15" spans="1:46" ht="3.75" customHeight="1" thickBot="1" x14ac:dyDescent="0.2">
      <c r="A15" s="32"/>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row>
    <row r="16" spans="1:46" ht="21.75" customHeight="1" x14ac:dyDescent="0.15">
      <c r="A16" s="32"/>
      <c r="B16" s="413" t="s">
        <v>25</v>
      </c>
      <c r="C16" s="391"/>
      <c r="D16" s="38"/>
      <c r="E16" s="39"/>
      <c r="F16" s="39"/>
      <c r="G16" s="40"/>
      <c r="H16" s="40"/>
      <c r="I16" s="40"/>
      <c r="J16" s="40"/>
      <c r="K16" s="40"/>
      <c r="L16" s="40"/>
      <c r="M16" s="40"/>
      <c r="N16" s="40" t="s">
        <v>10</v>
      </c>
      <c r="O16" s="40"/>
      <c r="P16" s="40"/>
      <c r="Q16" s="40"/>
      <c r="R16" s="40"/>
      <c r="S16" s="40"/>
      <c r="T16" s="40"/>
      <c r="U16" s="40"/>
      <c r="V16" s="40"/>
      <c r="W16" s="40"/>
      <c r="X16" s="40"/>
      <c r="Y16" s="40"/>
      <c r="Z16" s="40"/>
      <c r="AA16" s="40"/>
      <c r="AB16" s="40"/>
      <c r="AC16" s="40"/>
      <c r="AD16" s="307"/>
      <c r="AE16" s="307"/>
      <c r="AF16" s="308"/>
      <c r="AG16" s="415" t="s">
        <v>6</v>
      </c>
      <c r="AH16" s="415"/>
      <c r="AI16" s="416"/>
      <c r="AJ16" s="101"/>
    </row>
    <row r="17" spans="1:36" ht="27.6" customHeight="1" x14ac:dyDescent="0.15">
      <c r="A17" s="32"/>
      <c r="B17" s="426" t="str">
        <f>IF($AL$2="","",HLOOKUP($AL$2,入力!$C$5:$V$65,6,FALSE)&amp;"")</f>
        <v/>
      </c>
      <c r="C17" s="427"/>
      <c r="D17" s="298">
        <v>1</v>
      </c>
      <c r="E17" s="299"/>
      <c r="F17" s="299"/>
      <c r="G17" s="188" t="s">
        <v>13</v>
      </c>
      <c r="H17" s="188"/>
      <c r="I17" s="188"/>
      <c r="J17" s="188"/>
      <c r="K17" s="188"/>
      <c r="L17" s="188"/>
      <c r="M17" s="188"/>
      <c r="N17" s="188"/>
      <c r="O17" s="188"/>
      <c r="P17" s="188"/>
      <c r="Q17" s="188"/>
      <c r="R17" s="188"/>
      <c r="S17" s="188"/>
      <c r="T17" s="188"/>
      <c r="U17" s="188"/>
      <c r="V17" s="188"/>
      <c r="W17" s="188"/>
      <c r="X17" s="188"/>
      <c r="Y17" s="188"/>
      <c r="Z17" s="188"/>
      <c r="AA17" s="188"/>
      <c r="AB17" s="188"/>
      <c r="AC17" s="188"/>
      <c r="AD17" s="184"/>
      <c r="AE17" s="184"/>
      <c r="AF17" s="189"/>
      <c r="AG17" s="305" t="s">
        <v>68</v>
      </c>
      <c r="AH17" s="305"/>
      <c r="AI17" s="306"/>
      <c r="AJ17" s="45"/>
    </row>
    <row r="18" spans="1:36" ht="27.6" customHeight="1" x14ac:dyDescent="0.15">
      <c r="A18" s="32"/>
      <c r="B18" s="428" t="str">
        <f>IF($AL$2="","",HLOOKUP($AL$2,入力!$C$5:$V$65,7,FALSE)&amp;"")</f>
        <v/>
      </c>
      <c r="C18" s="429"/>
      <c r="D18" s="298">
        <v>2</v>
      </c>
      <c r="E18" s="299"/>
      <c r="F18" s="299"/>
      <c r="G18" s="188" t="s">
        <v>216</v>
      </c>
      <c r="H18" s="188"/>
      <c r="I18" s="188"/>
      <c r="J18" s="188"/>
      <c r="K18" s="188"/>
      <c r="L18" s="188"/>
      <c r="M18" s="188"/>
      <c r="N18" s="188"/>
      <c r="O18" s="188"/>
      <c r="P18" s="188"/>
      <c r="Q18" s="188"/>
      <c r="R18" s="188"/>
      <c r="S18" s="188"/>
      <c r="T18" s="188"/>
      <c r="U18" s="188"/>
      <c r="V18" s="188"/>
      <c r="W18" s="188"/>
      <c r="X18" s="188"/>
      <c r="Y18" s="188"/>
      <c r="Z18" s="188"/>
      <c r="AA18" s="188"/>
      <c r="AB18" s="188"/>
      <c r="AC18" s="188"/>
      <c r="AD18" s="184"/>
      <c r="AE18" s="184"/>
      <c r="AF18" s="189"/>
      <c r="AG18" s="305" t="s">
        <v>218</v>
      </c>
      <c r="AH18" s="305"/>
      <c r="AI18" s="306"/>
      <c r="AJ18" s="45"/>
    </row>
    <row r="19" spans="1:36" ht="27.6" customHeight="1" x14ac:dyDescent="0.15">
      <c r="A19" s="32"/>
      <c r="B19" s="430" t="str">
        <f>IF($AL$2="","",HLOOKUP($AL$2,入力!$C$5:$V$65,57,FALSE)&amp;"")</f>
        <v/>
      </c>
      <c r="C19" s="431"/>
      <c r="D19" s="284">
        <v>3</v>
      </c>
      <c r="E19" s="285"/>
      <c r="F19" s="285"/>
      <c r="G19" s="191" t="s">
        <v>246</v>
      </c>
      <c r="H19" s="192" t="str">
        <f>IF($AL$2="","",HLOOKUP($AL$2,入力!$C$5:$V$65,9,FALSE)&amp;"")</f>
        <v/>
      </c>
      <c r="I19" s="193" t="s">
        <v>245</v>
      </c>
      <c r="J19" s="379" t="str">
        <f>入力!$A$2&amp;入力!$B$2&amp;"年12月以降の療養休暇承認簿
（休暇中は「原本」、終了後は「写」を送付）"</f>
        <v>令和6年12月以降の療養休暇承認簿
（休暇中は「原本」、終了後は「写」を送付）</v>
      </c>
      <c r="K19" s="380"/>
      <c r="L19" s="380"/>
      <c r="M19" s="380"/>
      <c r="N19" s="380"/>
      <c r="O19" s="380"/>
      <c r="P19" s="380"/>
      <c r="Q19" s="380"/>
      <c r="R19" s="380"/>
      <c r="S19" s="380"/>
      <c r="T19" s="380"/>
      <c r="U19" s="380"/>
      <c r="V19" s="380"/>
      <c r="W19" s="380"/>
      <c r="X19" s="380"/>
      <c r="Y19" s="380"/>
      <c r="Z19" s="380"/>
      <c r="AA19" s="380"/>
      <c r="AB19" s="380"/>
      <c r="AC19" s="380"/>
      <c r="AD19" s="380"/>
      <c r="AE19" s="380"/>
      <c r="AF19" s="381"/>
      <c r="AG19" s="319" t="s">
        <v>247</v>
      </c>
      <c r="AH19" s="320"/>
      <c r="AI19" s="321"/>
      <c r="AJ19" s="45"/>
    </row>
    <row r="20" spans="1:36" ht="27.6" customHeight="1" x14ac:dyDescent="0.15">
      <c r="A20" s="32"/>
      <c r="B20" s="432"/>
      <c r="C20" s="433"/>
      <c r="D20" s="286"/>
      <c r="E20" s="287"/>
      <c r="F20" s="287"/>
      <c r="G20" s="194" t="s">
        <v>246</v>
      </c>
      <c r="H20" s="192" t="str">
        <f>IF($AL$2="","",HLOOKUP($AL$2,入力!$C$5:$V$65,10,FALSE)&amp;"")</f>
        <v/>
      </c>
      <c r="I20" s="195" t="s">
        <v>245</v>
      </c>
      <c r="J20" s="313" t="str">
        <f>入力!$A$2&amp;入力!$B$2&amp;"年12月以降の介護休暇の承認簿等
（休暇中は「原本」、終了後は「写」を送付）"</f>
        <v>令和6年12月以降の介護休暇の承認簿等
（休暇中は「原本」、終了後は「写」を送付）</v>
      </c>
      <c r="K20" s="314"/>
      <c r="L20" s="314"/>
      <c r="M20" s="314"/>
      <c r="N20" s="314"/>
      <c r="O20" s="314"/>
      <c r="P20" s="314"/>
      <c r="Q20" s="314"/>
      <c r="R20" s="314"/>
      <c r="S20" s="314"/>
      <c r="T20" s="314"/>
      <c r="U20" s="314"/>
      <c r="V20" s="314"/>
      <c r="W20" s="314"/>
      <c r="X20" s="314"/>
      <c r="Y20" s="314"/>
      <c r="Z20" s="314"/>
      <c r="AA20" s="314"/>
      <c r="AB20" s="314"/>
      <c r="AC20" s="314"/>
      <c r="AD20" s="314"/>
      <c r="AE20" s="314"/>
      <c r="AF20" s="315"/>
      <c r="AG20" s="322"/>
      <c r="AH20" s="323"/>
      <c r="AI20" s="324"/>
      <c r="AJ20" s="45"/>
    </row>
    <row r="21" spans="1:36" ht="27.6" customHeight="1" x14ac:dyDescent="0.15">
      <c r="A21" s="32"/>
      <c r="B21" s="434"/>
      <c r="C21" s="435"/>
      <c r="D21" s="396"/>
      <c r="E21" s="397"/>
      <c r="F21" s="397"/>
      <c r="G21" s="196" t="s">
        <v>246</v>
      </c>
      <c r="H21" s="192" t="str">
        <f>IF($AL$2="","",HLOOKUP($AL$2,入力!$C$5:$V$65,11,FALSE)&amp;"")</f>
        <v/>
      </c>
      <c r="I21" s="197" t="s">
        <v>245</v>
      </c>
      <c r="J21" s="316" t="str">
        <f>入力!$A$2&amp;入力!$B$2&amp;"年12月以降の介護時間の承認簿等
（休暇中は「原本」、終了後は「写」を送付）"</f>
        <v>令和6年12月以降の介護時間の承認簿等
（休暇中は「原本」、終了後は「写」を送付）</v>
      </c>
      <c r="K21" s="317"/>
      <c r="L21" s="317"/>
      <c r="M21" s="317"/>
      <c r="N21" s="317"/>
      <c r="O21" s="317"/>
      <c r="P21" s="317"/>
      <c r="Q21" s="317"/>
      <c r="R21" s="317"/>
      <c r="S21" s="317"/>
      <c r="T21" s="317"/>
      <c r="U21" s="317"/>
      <c r="V21" s="317"/>
      <c r="W21" s="317"/>
      <c r="X21" s="317"/>
      <c r="Y21" s="317"/>
      <c r="Z21" s="317"/>
      <c r="AA21" s="317"/>
      <c r="AB21" s="317"/>
      <c r="AC21" s="317"/>
      <c r="AD21" s="317"/>
      <c r="AE21" s="317"/>
      <c r="AF21" s="318"/>
      <c r="AG21" s="325"/>
      <c r="AH21" s="326"/>
      <c r="AI21" s="327"/>
      <c r="AJ21" s="45"/>
    </row>
    <row r="22" spans="1:36" ht="27.6" customHeight="1" x14ac:dyDescent="0.15">
      <c r="A22" s="32"/>
      <c r="B22" s="426" t="str">
        <f>IF($AL$2="","",HLOOKUP($AL$2,入力!$C$5:$V$65,18,FALSE)&amp;"")</f>
        <v/>
      </c>
      <c r="C22" s="427"/>
      <c r="D22" s="298">
        <v>4</v>
      </c>
      <c r="E22" s="299"/>
      <c r="F22" s="299"/>
      <c r="G22" s="205" t="s">
        <v>80</v>
      </c>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6"/>
      <c r="AG22" s="305" t="s">
        <v>68</v>
      </c>
      <c r="AH22" s="305"/>
      <c r="AI22" s="306"/>
      <c r="AJ22" s="45"/>
    </row>
    <row r="23" spans="1:36" ht="27.6" customHeight="1" x14ac:dyDescent="0.15">
      <c r="A23" s="32"/>
      <c r="B23" s="426" t="str">
        <f>IF($AL$2="","",HLOOKUP($AL$2,入力!$C$5:$V$65,20,FALSE)&amp;"")</f>
        <v/>
      </c>
      <c r="C23" s="427"/>
      <c r="D23" s="298">
        <v>5</v>
      </c>
      <c r="E23" s="299"/>
      <c r="F23" s="299"/>
      <c r="G23" s="188" t="s">
        <v>20</v>
      </c>
      <c r="H23" s="188"/>
      <c r="I23" s="188"/>
      <c r="J23" s="188"/>
      <c r="K23" s="188" t="s">
        <v>76</v>
      </c>
      <c r="L23" s="188"/>
      <c r="M23" s="188"/>
      <c r="N23" s="188"/>
      <c r="O23" s="188"/>
      <c r="P23" s="188"/>
      <c r="Q23" s="188"/>
      <c r="R23" s="188"/>
      <c r="S23" s="188"/>
      <c r="T23" s="184"/>
      <c r="U23" s="184"/>
      <c r="V23" s="184"/>
      <c r="W23" s="184"/>
      <c r="X23" s="184"/>
      <c r="Y23" s="184"/>
      <c r="Z23" s="184"/>
      <c r="AA23" s="184"/>
      <c r="AB23" s="184"/>
      <c r="AC23" s="184"/>
      <c r="AD23" s="184"/>
      <c r="AE23" s="184"/>
      <c r="AF23" s="189"/>
      <c r="AG23" s="305" t="s">
        <v>9</v>
      </c>
      <c r="AH23" s="305"/>
      <c r="AI23" s="306"/>
      <c r="AJ23" s="45"/>
    </row>
    <row r="24" spans="1:36" ht="54" customHeight="1" x14ac:dyDescent="0.15">
      <c r="A24" s="32"/>
      <c r="B24" s="426" t="str">
        <f>IF($AL$2="","",HLOOKUP($AL$2,入力!$C$5:$V$65,21,FALSE)&amp;"")</f>
        <v/>
      </c>
      <c r="C24" s="427"/>
      <c r="D24" s="298">
        <v>6</v>
      </c>
      <c r="E24" s="299"/>
      <c r="F24" s="299"/>
      <c r="G24" s="392" t="str">
        <f>入力!$A$2&amp;入力!$B$2+1&amp;"年分
　　　　　※"</f>
        <v>令和7年分
　　　　　※</v>
      </c>
      <c r="H24" s="392"/>
      <c r="I24" s="392"/>
      <c r="J24" s="392"/>
      <c r="K24" s="351" t="s">
        <v>267</v>
      </c>
      <c r="L24" s="351"/>
      <c r="M24" s="351"/>
      <c r="N24" s="351"/>
      <c r="O24" s="351"/>
      <c r="P24" s="351"/>
      <c r="Q24" s="351"/>
      <c r="R24" s="351"/>
      <c r="S24" s="351"/>
      <c r="T24" s="351"/>
      <c r="U24" s="351"/>
      <c r="V24" s="351"/>
      <c r="W24" s="351"/>
      <c r="X24" s="351"/>
      <c r="Y24" s="351"/>
      <c r="Z24" s="351"/>
      <c r="AA24" s="351"/>
      <c r="AB24" s="351"/>
      <c r="AC24" s="351"/>
      <c r="AD24" s="351"/>
      <c r="AE24" s="351"/>
      <c r="AF24" s="352"/>
      <c r="AG24" s="365" t="s">
        <v>7</v>
      </c>
      <c r="AH24" s="365"/>
      <c r="AI24" s="366"/>
      <c r="AJ24" s="45"/>
    </row>
    <row r="25" spans="1:36" ht="27.6" customHeight="1" x14ac:dyDescent="0.15">
      <c r="A25" s="32"/>
      <c r="B25" s="426" t="str">
        <f>IF($AL$2="","",HLOOKUP($AL$2,入力!$C$5:$V$65,22,FALSE)&amp;"")</f>
        <v/>
      </c>
      <c r="C25" s="427"/>
      <c r="D25" s="298">
        <v>7</v>
      </c>
      <c r="E25" s="299"/>
      <c r="F25" s="299"/>
      <c r="G25" s="369" t="str">
        <f>入力!$A$2&amp;入力!$B$2&amp;"年分"</f>
        <v>令和6年分</v>
      </c>
      <c r="H25" s="369"/>
      <c r="I25" s="369"/>
      <c r="J25" s="369"/>
      <c r="K25" s="205" t="s">
        <v>43</v>
      </c>
      <c r="L25" s="205"/>
      <c r="M25" s="205"/>
      <c r="N25" s="205"/>
      <c r="O25" s="205"/>
      <c r="P25" s="205"/>
      <c r="Q25" s="205"/>
      <c r="R25" s="205"/>
      <c r="S25" s="205"/>
      <c r="T25" s="205"/>
      <c r="U25" s="188" t="s">
        <v>76</v>
      </c>
      <c r="V25" s="205"/>
      <c r="W25" s="205"/>
      <c r="X25" s="184"/>
      <c r="Y25" s="209"/>
      <c r="Z25" s="209"/>
      <c r="AA25" s="209"/>
      <c r="AB25" s="209"/>
      <c r="AC25" s="209"/>
      <c r="AD25" s="210"/>
      <c r="AE25" s="367"/>
      <c r="AF25" s="368"/>
      <c r="AG25" s="305" t="s">
        <v>8</v>
      </c>
      <c r="AH25" s="305"/>
      <c r="AI25" s="306"/>
      <c r="AJ25" s="45"/>
    </row>
    <row r="26" spans="1:36" ht="27.6" customHeight="1" x14ac:dyDescent="0.15">
      <c r="A26" s="32"/>
      <c r="B26" s="426" t="str">
        <f>IF($AL$2="","",HLOOKUP($AL$2,入力!$C$5:$V$65,23,FALSE)&amp;"")</f>
        <v/>
      </c>
      <c r="C26" s="427"/>
      <c r="D26" s="298">
        <v>8</v>
      </c>
      <c r="E26" s="299"/>
      <c r="F26" s="299"/>
      <c r="G26" s="369" t="str">
        <f>入力!$A$2&amp;入力!$B$2&amp;"年分"</f>
        <v>令和6年分</v>
      </c>
      <c r="H26" s="369"/>
      <c r="I26" s="369"/>
      <c r="J26" s="369"/>
      <c r="K26" s="205" t="s">
        <v>72</v>
      </c>
      <c r="L26" s="205"/>
      <c r="M26" s="205"/>
      <c r="N26" s="205"/>
      <c r="O26" s="205"/>
      <c r="P26" s="205"/>
      <c r="Q26" s="205"/>
      <c r="R26" s="205"/>
      <c r="S26" s="205"/>
      <c r="T26" s="205"/>
      <c r="U26" s="205"/>
      <c r="V26" s="205"/>
      <c r="W26" s="205"/>
      <c r="X26" s="205"/>
      <c r="Y26" s="205"/>
      <c r="Z26" s="205"/>
      <c r="AA26" s="205"/>
      <c r="AB26" s="200"/>
      <c r="AC26" s="200"/>
      <c r="AD26" s="210"/>
      <c r="AE26" s="367" t="s">
        <v>74</v>
      </c>
      <c r="AF26" s="368"/>
      <c r="AG26" s="305" t="s">
        <v>8</v>
      </c>
      <c r="AH26" s="305"/>
      <c r="AI26" s="306"/>
      <c r="AJ26" s="45"/>
    </row>
    <row r="27" spans="1:36" ht="27.6" customHeight="1" x14ac:dyDescent="0.15">
      <c r="A27" s="32"/>
      <c r="B27" s="426" t="str">
        <f>IF($AL$2="","",HLOOKUP($AL$2,入力!$C$5:$V$65,25,FALSE)&amp;"")</f>
        <v/>
      </c>
      <c r="C27" s="427"/>
      <c r="D27" s="298">
        <v>9</v>
      </c>
      <c r="E27" s="299"/>
      <c r="F27" s="299"/>
      <c r="G27" s="188" t="s">
        <v>59</v>
      </c>
      <c r="H27" s="200"/>
      <c r="I27" s="200"/>
      <c r="J27" s="200"/>
      <c r="K27" s="188"/>
      <c r="L27" s="188"/>
      <c r="M27" s="188"/>
      <c r="N27" s="188"/>
      <c r="O27" s="188"/>
      <c r="P27" s="188"/>
      <c r="Q27" s="188"/>
      <c r="R27" s="188"/>
      <c r="S27" s="188"/>
      <c r="T27" s="188"/>
      <c r="U27" s="188"/>
      <c r="V27" s="188"/>
      <c r="W27" s="188"/>
      <c r="X27" s="188"/>
      <c r="Y27" s="188"/>
      <c r="Z27" s="188"/>
      <c r="AA27" s="188"/>
      <c r="AB27" s="188"/>
      <c r="AC27" s="188"/>
      <c r="AD27" s="207"/>
      <c r="AE27" s="207"/>
      <c r="AF27" s="208"/>
      <c r="AG27" s="305" t="s">
        <v>7</v>
      </c>
      <c r="AH27" s="305"/>
      <c r="AI27" s="306"/>
      <c r="AJ27" s="45"/>
    </row>
    <row r="28" spans="1:36" ht="27.6" customHeight="1" x14ac:dyDescent="0.15">
      <c r="A28" s="32"/>
      <c r="B28" s="426" t="str">
        <f>IF($AL$2="","",HLOOKUP($AL$2,入力!$C$5:$V$65,27,FALSE)&amp;"")</f>
        <v/>
      </c>
      <c r="C28" s="427"/>
      <c r="D28" s="298">
        <v>10</v>
      </c>
      <c r="E28" s="299"/>
      <c r="F28" s="299"/>
      <c r="G28" s="188" t="s">
        <v>52</v>
      </c>
      <c r="H28" s="188"/>
      <c r="I28" s="188"/>
      <c r="J28" s="188"/>
      <c r="K28" s="204"/>
      <c r="L28" s="204"/>
      <c r="M28" s="204"/>
      <c r="N28" s="204"/>
      <c r="O28" s="204"/>
      <c r="P28" s="204"/>
      <c r="Q28" s="204"/>
      <c r="R28" s="204"/>
      <c r="S28" s="204"/>
      <c r="T28" s="204"/>
      <c r="U28" s="204"/>
      <c r="V28" s="204"/>
      <c r="W28" s="204"/>
      <c r="X28" s="204"/>
      <c r="Y28" s="204"/>
      <c r="Z28" s="204"/>
      <c r="AA28" s="204"/>
      <c r="AB28" s="204"/>
      <c r="AC28" s="200"/>
      <c r="AD28" s="180"/>
      <c r="AE28" s="180"/>
      <c r="AF28" s="216"/>
      <c r="AG28" s="305" t="s">
        <v>7</v>
      </c>
      <c r="AH28" s="305"/>
      <c r="AI28" s="306"/>
      <c r="AJ28" s="45"/>
    </row>
    <row r="29" spans="1:36" ht="27.6" customHeight="1" x14ac:dyDescent="0.15">
      <c r="A29" s="32"/>
      <c r="B29" s="428" t="str">
        <f>IF($AL$2="","",HLOOKUP($AL$2,入力!$C$5:$V$65,28,FALSE)&amp;"")</f>
        <v/>
      </c>
      <c r="C29" s="429"/>
      <c r="D29" s="298">
        <v>11</v>
      </c>
      <c r="E29" s="299"/>
      <c r="F29" s="299"/>
      <c r="G29" s="204" t="s">
        <v>60</v>
      </c>
      <c r="H29" s="204"/>
      <c r="I29" s="204"/>
      <c r="J29" s="204"/>
      <c r="K29" s="204"/>
      <c r="L29" s="188"/>
      <c r="M29" s="217"/>
      <c r="N29" s="217"/>
      <c r="O29" s="217"/>
      <c r="P29" s="217"/>
      <c r="Q29" s="188"/>
      <c r="R29" s="188"/>
      <c r="S29" s="188"/>
      <c r="T29" s="188"/>
      <c r="U29" s="188" t="str">
        <f>入力!$A$2&amp;入力!$B$2+1&amp;"年3月分給与支給後のもの"</f>
        <v>令和7年3月分給与支給後のもの</v>
      </c>
      <c r="V29" s="188"/>
      <c r="W29" s="188"/>
      <c r="X29" s="204"/>
      <c r="Y29" s="204"/>
      <c r="Z29" s="204"/>
      <c r="AA29" s="204"/>
      <c r="AB29" s="204"/>
      <c r="AC29" s="188"/>
      <c r="AD29" s="207"/>
      <c r="AE29" s="207"/>
      <c r="AF29" s="208"/>
      <c r="AG29" s="305" t="s">
        <v>7</v>
      </c>
      <c r="AH29" s="305"/>
      <c r="AI29" s="306"/>
      <c r="AJ29" s="45"/>
    </row>
    <row r="30" spans="1:36" ht="27.6" customHeight="1" x14ac:dyDescent="0.15">
      <c r="A30" s="32"/>
      <c r="B30" s="426" t="str">
        <f>IF($AL$2="","",HLOOKUP($AL$2,入力!$C$5:$V$65,29,FALSE)&amp;"")</f>
        <v/>
      </c>
      <c r="C30" s="427"/>
      <c r="D30" s="298">
        <v>12</v>
      </c>
      <c r="E30" s="299"/>
      <c r="F30" s="299"/>
      <c r="G30" s="188" t="s">
        <v>15</v>
      </c>
      <c r="H30" s="188"/>
      <c r="I30" s="188"/>
      <c r="J30" s="188"/>
      <c r="K30" s="188"/>
      <c r="L30" s="188"/>
      <c r="M30" s="188"/>
      <c r="N30" s="188"/>
      <c r="O30" s="188"/>
      <c r="P30" s="188"/>
      <c r="Q30" s="188"/>
      <c r="R30" s="188"/>
      <c r="S30" s="188"/>
      <c r="T30" s="188"/>
      <c r="U30" s="188"/>
      <c r="V30" s="188"/>
      <c r="W30" s="226"/>
      <c r="X30" s="439" t="s">
        <v>61</v>
      </c>
      <c r="Y30" s="440"/>
      <c r="Z30" s="440"/>
      <c r="AA30" s="440"/>
      <c r="AB30" s="440"/>
      <c r="AC30" s="440"/>
      <c r="AD30" s="440"/>
      <c r="AE30" s="440"/>
      <c r="AF30" s="441"/>
      <c r="AG30" s="305" t="s">
        <v>7</v>
      </c>
      <c r="AH30" s="305"/>
      <c r="AI30" s="306"/>
      <c r="AJ30" s="45"/>
    </row>
    <row r="31" spans="1:36" ht="27.6" customHeight="1" x14ac:dyDescent="0.15">
      <c r="A31" s="32"/>
      <c r="B31" s="426" t="str">
        <f>IF($AL$2="","",HLOOKUP($AL$2,入力!$C$5:$V$65,30,FALSE)&amp;"")</f>
        <v/>
      </c>
      <c r="C31" s="427"/>
      <c r="D31" s="298">
        <v>13</v>
      </c>
      <c r="E31" s="299"/>
      <c r="F31" s="299"/>
      <c r="G31" s="351" t="s">
        <v>62</v>
      </c>
      <c r="H31" s="351"/>
      <c r="I31" s="351"/>
      <c r="J31" s="351"/>
      <c r="K31" s="351"/>
      <c r="L31" s="351"/>
      <c r="M31" s="351"/>
      <c r="N31" s="351"/>
      <c r="O31" s="351"/>
      <c r="P31" s="351"/>
      <c r="Q31" s="351"/>
      <c r="R31" s="351"/>
      <c r="S31" s="351"/>
      <c r="T31" s="351"/>
      <c r="U31" s="351"/>
      <c r="V31" s="351"/>
      <c r="W31" s="352"/>
      <c r="X31" s="442"/>
      <c r="Y31" s="443"/>
      <c r="Z31" s="443"/>
      <c r="AA31" s="443"/>
      <c r="AB31" s="443"/>
      <c r="AC31" s="443"/>
      <c r="AD31" s="443"/>
      <c r="AE31" s="443"/>
      <c r="AF31" s="444"/>
      <c r="AG31" s="305" t="s">
        <v>7</v>
      </c>
      <c r="AH31" s="305"/>
      <c r="AI31" s="306"/>
      <c r="AJ31" s="45"/>
    </row>
    <row r="32" spans="1:36" ht="27.6" customHeight="1" x14ac:dyDescent="0.15">
      <c r="A32" s="32"/>
      <c r="B32" s="426" t="str">
        <f>IF($AL$2="","",HLOOKUP($AL$2,入力!$C$5:$V$65,31,FALSE)&amp;"")</f>
        <v/>
      </c>
      <c r="C32" s="427"/>
      <c r="D32" s="298">
        <v>14</v>
      </c>
      <c r="E32" s="299"/>
      <c r="F32" s="299"/>
      <c r="G32" s="205" t="s">
        <v>3</v>
      </c>
      <c r="H32" s="205"/>
      <c r="I32" s="205"/>
      <c r="J32" s="205"/>
      <c r="K32" s="205"/>
      <c r="L32" s="205"/>
      <c r="M32" s="205"/>
      <c r="N32" s="205"/>
      <c r="O32" s="205"/>
      <c r="P32" s="205"/>
      <c r="Q32" s="205"/>
      <c r="R32" s="205"/>
      <c r="S32" s="205"/>
      <c r="T32" s="205"/>
      <c r="U32" s="205"/>
      <c r="V32" s="205"/>
      <c r="W32" s="206"/>
      <c r="X32" s="445"/>
      <c r="Y32" s="446"/>
      <c r="Z32" s="446"/>
      <c r="AA32" s="446"/>
      <c r="AB32" s="446"/>
      <c r="AC32" s="446"/>
      <c r="AD32" s="446"/>
      <c r="AE32" s="446"/>
      <c r="AF32" s="447"/>
      <c r="AG32" s="377" t="s">
        <v>7</v>
      </c>
      <c r="AH32" s="377"/>
      <c r="AI32" s="378"/>
      <c r="AJ32" s="45"/>
    </row>
    <row r="33" spans="1:43" ht="27.6" customHeight="1" thickBot="1" x14ac:dyDescent="0.2">
      <c r="A33" s="32"/>
      <c r="B33" s="450" t="str">
        <f>IF($AL$2="","",HLOOKUP($AL$2,入力!$C$5:$V$65,32,FALSE)&amp;"")</f>
        <v/>
      </c>
      <c r="C33" s="454"/>
      <c r="D33" s="361">
        <v>15</v>
      </c>
      <c r="E33" s="362"/>
      <c r="F33" s="362"/>
      <c r="G33" s="223" t="s">
        <v>78</v>
      </c>
      <c r="H33" s="223"/>
      <c r="I33" s="223"/>
      <c r="J33" s="223"/>
      <c r="K33" s="223"/>
      <c r="L33" s="223"/>
      <c r="M33" s="223"/>
      <c r="N33" s="223"/>
      <c r="O33" s="223"/>
      <c r="P33" s="223"/>
      <c r="Q33" s="223"/>
      <c r="R33" s="223"/>
      <c r="S33" s="223"/>
      <c r="T33" s="223"/>
      <c r="U33" s="223"/>
      <c r="V33" s="223"/>
      <c r="W33" s="223"/>
      <c r="X33" s="223"/>
      <c r="Y33" s="223"/>
      <c r="Z33" s="223"/>
      <c r="AA33" s="223"/>
      <c r="AB33" s="223"/>
      <c r="AC33" s="223"/>
      <c r="AD33" s="224"/>
      <c r="AE33" s="224"/>
      <c r="AF33" s="225"/>
      <c r="AG33" s="289" t="s">
        <v>7</v>
      </c>
      <c r="AH33" s="290"/>
      <c r="AI33" s="291"/>
      <c r="AJ33" s="45"/>
    </row>
    <row r="34" spans="1:43" ht="23.25" customHeight="1" x14ac:dyDescent="0.15">
      <c r="A34" s="32"/>
      <c r="B34" s="452" t="s">
        <v>18</v>
      </c>
      <c r="C34" s="452"/>
      <c r="D34" s="227" t="s">
        <v>258</v>
      </c>
      <c r="E34" s="227"/>
      <c r="F34" s="227"/>
      <c r="G34" s="227"/>
      <c r="H34" s="227"/>
      <c r="I34" s="227"/>
      <c r="J34" s="227"/>
      <c r="K34" s="227"/>
      <c r="L34" s="227"/>
      <c r="M34" s="227"/>
      <c r="N34" s="227"/>
      <c r="O34" s="227"/>
      <c r="P34" s="227"/>
      <c r="Q34" s="227"/>
      <c r="R34" s="227"/>
      <c r="S34" s="227"/>
      <c r="T34" s="227"/>
      <c r="U34" s="227"/>
      <c r="V34" s="227"/>
      <c r="W34" s="227"/>
      <c r="X34" s="227"/>
      <c r="Y34" s="227"/>
      <c r="Z34" s="227"/>
      <c r="AA34" s="177"/>
      <c r="AB34" s="177"/>
      <c r="AC34" s="177"/>
      <c r="AD34" s="177"/>
      <c r="AE34" s="177"/>
      <c r="AF34" s="177"/>
      <c r="AG34" s="177"/>
      <c r="AH34" s="177"/>
      <c r="AI34" s="177"/>
      <c r="AJ34" s="45"/>
    </row>
    <row r="35" spans="1:43" ht="23.25" customHeight="1" x14ac:dyDescent="0.15">
      <c r="A35" s="32"/>
      <c r="B35" s="452" t="s">
        <v>21</v>
      </c>
      <c r="C35" s="452"/>
      <c r="D35" s="227" t="s">
        <v>219</v>
      </c>
      <c r="E35" s="228"/>
      <c r="F35" s="228"/>
      <c r="G35" s="228"/>
      <c r="H35" s="228"/>
      <c r="I35" s="228"/>
      <c r="J35" s="228"/>
      <c r="K35" s="228"/>
      <c r="L35" s="228"/>
      <c r="M35" s="228"/>
      <c r="N35" s="228"/>
      <c r="O35" s="228"/>
      <c r="P35" s="228"/>
      <c r="Q35" s="228"/>
      <c r="R35" s="228"/>
      <c r="S35" s="228"/>
      <c r="T35" s="228"/>
      <c r="U35" s="228"/>
      <c r="V35" s="228"/>
      <c r="W35" s="228"/>
      <c r="X35" s="228"/>
      <c r="Y35" s="228"/>
      <c r="Z35" s="228"/>
      <c r="AA35" s="453"/>
      <c r="AB35" s="453"/>
      <c r="AC35" s="177"/>
      <c r="AD35" s="177"/>
      <c r="AE35" s="177"/>
      <c r="AF35" s="177"/>
      <c r="AG35" s="177"/>
      <c r="AH35" s="177"/>
      <c r="AI35" s="177"/>
      <c r="AJ35" s="32"/>
      <c r="AM35" s="88"/>
    </row>
    <row r="36" spans="1:43" ht="23.25" customHeight="1" x14ac:dyDescent="0.15">
      <c r="A36" s="32"/>
      <c r="B36" s="253"/>
      <c r="C36" s="253"/>
      <c r="D36" s="227"/>
      <c r="E36" s="228"/>
      <c r="F36" s="228"/>
      <c r="G36" s="228"/>
      <c r="H36" s="228"/>
      <c r="I36" s="228"/>
      <c r="J36" s="228"/>
      <c r="K36" s="228"/>
      <c r="L36" s="228"/>
      <c r="M36" s="228"/>
      <c r="N36" s="228"/>
      <c r="O36" s="228"/>
      <c r="P36" s="228"/>
      <c r="Q36" s="228"/>
      <c r="R36" s="228"/>
      <c r="S36" s="228"/>
      <c r="T36" s="228"/>
      <c r="U36" s="228"/>
      <c r="V36" s="228"/>
      <c r="W36" s="228"/>
      <c r="X36" s="228"/>
      <c r="Y36" s="228"/>
      <c r="Z36" s="228"/>
      <c r="AA36" s="254"/>
      <c r="AB36" s="254"/>
      <c r="AC36" s="177"/>
      <c r="AD36" s="177"/>
      <c r="AE36" s="177"/>
      <c r="AF36" s="177"/>
      <c r="AG36" s="177"/>
      <c r="AH36" s="177"/>
      <c r="AI36" s="177"/>
      <c r="AJ36" s="32"/>
      <c r="AM36" s="88"/>
    </row>
    <row r="37" spans="1:43" s="7" customFormat="1" ht="18.75" customHeight="1" x14ac:dyDescent="0.15">
      <c r="A37" s="43"/>
      <c r="B37" s="353" t="s">
        <v>264</v>
      </c>
      <c r="C37" s="353"/>
      <c r="D37" s="353"/>
      <c r="E37" s="353"/>
      <c r="F37" s="353"/>
      <c r="G37" s="353"/>
      <c r="H37" s="353"/>
      <c r="I37" s="353"/>
      <c r="J37" s="353"/>
      <c r="K37" s="353"/>
      <c r="L37" s="27"/>
      <c r="M37" s="27"/>
      <c r="N37" s="27"/>
      <c r="O37" s="27"/>
      <c r="P37" s="27"/>
      <c r="Q37" s="255"/>
      <c r="R37" s="255"/>
      <c r="S37" s="255"/>
      <c r="T37" s="255"/>
      <c r="U37" s="256"/>
      <c r="V37" s="256"/>
      <c r="W37" s="256"/>
      <c r="X37" s="255"/>
      <c r="Y37" s="255"/>
      <c r="Z37" s="255"/>
      <c r="AA37" s="27"/>
      <c r="AB37" s="27"/>
      <c r="AC37" s="27"/>
      <c r="AD37" s="27"/>
      <c r="AE37" s="177"/>
      <c r="AF37" s="177"/>
      <c r="AG37" s="177"/>
      <c r="AH37" s="177"/>
      <c r="AI37" s="177"/>
      <c r="AJ37" s="44"/>
      <c r="AK37" s="63"/>
      <c r="AL37" s="63"/>
      <c r="AM37" s="63"/>
      <c r="AN37" s="63"/>
      <c r="AO37" s="63"/>
      <c r="AP37" s="63"/>
      <c r="AQ37" s="63"/>
    </row>
    <row r="38" spans="1:43" s="7" customFormat="1" ht="18.75" customHeight="1" x14ac:dyDescent="0.15">
      <c r="A38" s="43"/>
      <c r="B38" s="425" t="s">
        <v>262</v>
      </c>
      <c r="C38" s="425"/>
      <c r="D38" s="425"/>
      <c r="E38" s="425"/>
      <c r="F38" s="425"/>
      <c r="G38" s="425"/>
      <c r="H38" s="425"/>
      <c r="I38" s="425"/>
      <c r="J38" s="425"/>
      <c r="K38" s="425"/>
      <c r="L38" s="29" t="s">
        <v>263</v>
      </c>
      <c r="M38" s="30"/>
      <c r="N38" s="30"/>
      <c r="O38" s="30"/>
      <c r="P38" s="30"/>
      <c r="Q38" s="257"/>
      <c r="R38" s="257"/>
      <c r="S38" s="257"/>
      <c r="T38" s="257"/>
      <c r="U38" s="257"/>
      <c r="V38" s="258"/>
      <c r="W38" s="258"/>
      <c r="X38" s="255"/>
      <c r="Y38" s="255"/>
      <c r="Z38" s="255"/>
      <c r="AA38" s="27"/>
      <c r="AB38" s="27"/>
      <c r="AC38" s="27"/>
      <c r="AD38" s="27"/>
      <c r="AE38" s="177"/>
      <c r="AF38" s="177"/>
      <c r="AG38" s="177"/>
      <c r="AH38" s="177"/>
      <c r="AI38" s="177"/>
      <c r="AJ38" s="44"/>
      <c r="AK38" s="63"/>
      <c r="AL38" s="63"/>
      <c r="AM38" s="63"/>
      <c r="AN38" s="63"/>
      <c r="AO38" s="63"/>
      <c r="AP38" s="63"/>
      <c r="AQ38" s="63"/>
    </row>
    <row r="39" spans="1:43" ht="30" customHeight="1" thickBot="1" x14ac:dyDescent="0.2">
      <c r="A39" s="32"/>
      <c r="B39" s="179" t="s">
        <v>58</v>
      </c>
      <c r="C39" s="179"/>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c r="AC39" s="177"/>
      <c r="AD39" s="177"/>
      <c r="AE39" s="177"/>
      <c r="AF39" s="177"/>
      <c r="AG39" s="177"/>
      <c r="AH39" s="177"/>
      <c r="AI39" s="177"/>
      <c r="AJ39" s="32"/>
    </row>
    <row r="40" spans="1:43" ht="30" customHeight="1" thickBot="1" x14ac:dyDescent="0.2">
      <c r="A40" s="36"/>
      <c r="B40" s="293" t="str">
        <f>IF($AL$2="","",HLOOKUP($AL$2,入力!$C$5:$V$65,36,FALSE)&amp;"")</f>
        <v/>
      </c>
      <c r="C40" s="294"/>
      <c r="D40" s="230" t="s">
        <v>66</v>
      </c>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2"/>
      <c r="AJ40" s="32"/>
    </row>
    <row r="41" spans="1:43" ht="17.25" customHeight="1" x14ac:dyDescent="0.15">
      <c r="A41" s="32"/>
      <c r="B41" s="177" t="s">
        <v>45</v>
      </c>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177"/>
      <c r="AE41" s="177"/>
      <c r="AF41" s="177"/>
      <c r="AG41" s="177"/>
      <c r="AH41" s="177"/>
      <c r="AI41" s="177"/>
      <c r="AJ41" s="42"/>
    </row>
    <row r="42" spans="1:43" ht="21" customHeight="1" x14ac:dyDescent="0.15">
      <c r="A42" s="32"/>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32"/>
      <c r="AQ42" s="32"/>
    </row>
    <row r="43" spans="1:43" ht="17.25" customHeight="1" x14ac:dyDescent="0.15">
      <c r="A43" s="32"/>
      <c r="B43" s="37" t="s">
        <v>266</v>
      </c>
      <c r="C43" s="179"/>
      <c r="D43" s="177"/>
      <c r="E43" s="177"/>
      <c r="F43" s="177"/>
      <c r="G43" s="177"/>
      <c r="H43" s="177"/>
      <c r="I43" s="177"/>
      <c r="J43" s="177"/>
      <c r="K43" s="177"/>
      <c r="L43" s="177"/>
      <c r="M43" s="177"/>
      <c r="N43" s="177"/>
      <c r="O43" s="177"/>
      <c r="P43" s="177"/>
      <c r="Q43" s="177"/>
      <c r="R43" s="180"/>
      <c r="S43" s="180"/>
      <c r="T43" s="180"/>
      <c r="U43" s="180"/>
      <c r="V43" s="180"/>
      <c r="W43" s="180"/>
      <c r="X43" s="180"/>
      <c r="Y43" s="180"/>
      <c r="Z43" s="180"/>
      <c r="AA43" s="180"/>
      <c r="AB43" s="180"/>
      <c r="AC43" s="180"/>
      <c r="AD43" s="180"/>
      <c r="AE43" s="180"/>
      <c r="AF43" s="180"/>
      <c r="AG43" s="180"/>
      <c r="AH43" s="180"/>
      <c r="AI43" s="180"/>
      <c r="AJ43" s="32"/>
    </row>
    <row r="44" spans="1:43" ht="3" customHeight="1" thickBot="1" x14ac:dyDescent="0.2">
      <c r="A44" s="32"/>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42"/>
    </row>
    <row r="45" spans="1:43" ht="30" customHeight="1" x14ac:dyDescent="0.15">
      <c r="B45" s="448" t="str">
        <f>IF($AL$2="","",HLOOKUP($AL$2,入力!$C$5:$V$65,37,FALSE)&amp;"")</f>
        <v/>
      </c>
      <c r="C45" s="449"/>
      <c r="D45" s="383" t="str">
        <f>入力!$A$2&amp;入力!$B$2+1&amp;"年６月の期末勤勉手当の支給割合が１００％でない（現時点で明らかな場合、〇を付ける）"</f>
        <v>令和7年６月の期末勤勉手当の支給割合が１００％でない（現時点で明らかな場合、〇を付ける）</v>
      </c>
      <c r="E45" s="384"/>
      <c r="F45" s="384"/>
      <c r="G45" s="384"/>
      <c r="H45" s="384"/>
      <c r="I45" s="384"/>
      <c r="J45" s="384"/>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4"/>
      <c r="AI45" s="385"/>
      <c r="AJ45" s="120"/>
    </row>
    <row r="46" spans="1:43" ht="30" customHeight="1" thickBot="1" x14ac:dyDescent="0.2">
      <c r="B46" s="450" t="str">
        <f>IF($AL$2="","",HLOOKUP($AL$2,入力!$C$5:$V$65,38,FALSE)&amp;"")</f>
        <v/>
      </c>
      <c r="C46" s="451"/>
      <c r="D46" s="383" t="str">
        <f>入力!$A$2&amp;入力!$B$2&amp;"年１２月２日以降の勤務実績なし（休業・休職・休暇等で1日も勤務実績がない場合、〇を付ける）"</f>
        <v>令和6年１２月２日以降の勤務実績なし（休業・休職・休暇等で1日も勤務実績がない場合、〇を付ける）</v>
      </c>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384"/>
      <c r="AC46" s="384"/>
      <c r="AD46" s="384"/>
      <c r="AE46" s="384"/>
      <c r="AF46" s="384"/>
      <c r="AG46" s="384"/>
      <c r="AH46" s="384"/>
      <c r="AI46" s="385"/>
      <c r="AJ46" s="120"/>
      <c r="AK46" s="90"/>
      <c r="AL46" s="90"/>
    </row>
    <row r="47" spans="1:43" ht="30" customHeight="1" x14ac:dyDescent="0.15">
      <c r="A47" s="32"/>
      <c r="B47" s="233" t="str">
        <f>"年次休暇前年度("&amp;入力!$A$2&amp;入力!$B$2+1&amp;".3.31）からの繰越日数※"</f>
        <v>年次休暇前年度(令和7.3.31）からの繰越日数※</v>
      </c>
      <c r="C47" s="234"/>
      <c r="D47" s="234"/>
      <c r="E47" s="234"/>
      <c r="F47" s="234"/>
      <c r="G47" s="234"/>
      <c r="H47" s="235"/>
      <c r="I47" s="234"/>
      <c r="J47" s="234"/>
      <c r="K47" s="234"/>
      <c r="L47" s="234"/>
      <c r="M47" s="234"/>
      <c r="N47" s="234"/>
      <c r="O47" s="234"/>
      <c r="P47" s="234"/>
      <c r="Q47" s="234"/>
      <c r="R47" s="234"/>
      <c r="S47" s="236"/>
      <c r="T47" s="304" t="str">
        <f>IF($AL$2="","",HLOOKUP($AL$2,入力!$C$5:$V$65,40,FALSE)&amp;"")</f>
        <v/>
      </c>
      <c r="U47" s="305"/>
      <c r="V47" s="220" t="s">
        <v>49</v>
      </c>
      <c r="W47" s="185"/>
      <c r="X47" s="185" t="str">
        <f>IF($AL$2="","",HLOOKUP($AL$2,入力!$C$5:$V$65,41,FALSE)&amp;"")</f>
        <v/>
      </c>
      <c r="Y47" s="184" t="s">
        <v>48</v>
      </c>
      <c r="Z47" s="184"/>
      <c r="AA47" s="305" t="str">
        <f>IF($AL$2="","",HLOOKUP($AL$2,入力!$C$5:$V$53,42,FALSE)&amp;"")</f>
        <v/>
      </c>
      <c r="AB47" s="305"/>
      <c r="AC47" s="299" t="s">
        <v>50</v>
      </c>
      <c r="AD47" s="299"/>
      <c r="AE47" s="237"/>
      <c r="AF47" s="185"/>
      <c r="AG47" s="185"/>
      <c r="AH47" s="185"/>
      <c r="AI47" s="238"/>
      <c r="AJ47" s="32"/>
    </row>
    <row r="48" spans="1:43" ht="19.5" customHeight="1" x14ac:dyDescent="0.45">
      <c r="A48" s="32"/>
      <c r="B48" s="177"/>
      <c r="C48" s="177"/>
      <c r="D48" s="177"/>
      <c r="E48" s="177"/>
      <c r="F48" s="177"/>
      <c r="G48" s="177"/>
      <c r="H48" s="177"/>
      <c r="I48" s="177"/>
      <c r="J48" s="177"/>
      <c r="K48" s="177"/>
      <c r="L48" s="177"/>
      <c r="M48" s="177"/>
      <c r="N48" s="177"/>
      <c r="O48" s="177"/>
      <c r="P48" s="177"/>
      <c r="Q48" s="177"/>
      <c r="R48" s="239"/>
      <c r="S48" s="177"/>
      <c r="T48" s="177"/>
      <c r="U48" s="177"/>
      <c r="V48" s="177"/>
      <c r="W48" s="177"/>
      <c r="X48" s="177" t="s">
        <v>65</v>
      </c>
      <c r="Y48" s="177"/>
      <c r="Z48" s="177"/>
      <c r="AA48" s="177"/>
      <c r="AB48" s="177"/>
      <c r="AC48" s="177"/>
      <c r="AD48" s="177"/>
      <c r="AE48" s="177"/>
      <c r="AF48" s="177"/>
      <c r="AG48" s="177"/>
      <c r="AH48" s="177"/>
      <c r="AI48" s="177"/>
      <c r="AJ48" s="126"/>
      <c r="AK48" s="89"/>
      <c r="AL48" s="89"/>
      <c r="AM48" s="89"/>
      <c r="AN48" s="89"/>
      <c r="AO48" s="89"/>
      <c r="AP48" s="89"/>
      <c r="AQ48" s="89"/>
    </row>
    <row r="49" spans="1:36" ht="24.75" customHeight="1" thickBot="1" x14ac:dyDescent="0.2">
      <c r="A49" s="32"/>
      <c r="B49" s="177"/>
      <c r="C49" s="240"/>
      <c r="D49" s="240"/>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177"/>
      <c r="AI49" s="177"/>
      <c r="AJ49" s="32"/>
    </row>
    <row r="50" spans="1:36" ht="28.5" customHeight="1" thickBot="1" x14ac:dyDescent="0.2">
      <c r="A50" s="32"/>
      <c r="B50" s="179" t="s">
        <v>259</v>
      </c>
      <c r="C50" s="179"/>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293" t="str">
        <f>IF($AL$2="","",HLOOKUP($AL$2,入力!$C$5:$V$53,49,FALSE)&amp;"")</f>
        <v/>
      </c>
      <c r="AB50" s="294"/>
      <c r="AC50" s="436" t="s">
        <v>27</v>
      </c>
      <c r="AD50" s="437"/>
      <c r="AE50" s="437"/>
      <c r="AF50" s="437"/>
      <c r="AG50" s="438"/>
      <c r="AH50" s="177"/>
      <c r="AI50" s="177"/>
      <c r="AJ50" s="32"/>
    </row>
    <row r="51" spans="1:36" ht="14.45" customHeight="1" x14ac:dyDescent="0.15">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c r="AC51" s="177"/>
      <c r="AD51" s="177"/>
      <c r="AE51" s="177"/>
      <c r="AF51" s="177"/>
      <c r="AG51" s="177"/>
      <c r="AH51" s="177"/>
      <c r="AI51" s="178"/>
    </row>
    <row r="52" spans="1:36" ht="14.45" customHeight="1" x14ac:dyDescent="0.15">
      <c r="B52" s="177"/>
      <c r="C52" s="417" t="str">
        <f>IF($AL$2="","",HLOOKUP($AL$2,入力!$C$5:$V$65,50,FALSE)&amp;"")</f>
        <v/>
      </c>
      <c r="D52" s="418"/>
      <c r="E52" s="418"/>
      <c r="F52" s="418"/>
      <c r="G52" s="418"/>
      <c r="H52" s="418"/>
      <c r="I52" s="418"/>
      <c r="J52" s="418"/>
      <c r="K52" s="418"/>
      <c r="L52" s="418"/>
      <c r="M52" s="418"/>
      <c r="N52" s="418"/>
      <c r="O52" s="418"/>
      <c r="P52" s="418"/>
      <c r="Q52" s="418"/>
      <c r="R52" s="418"/>
      <c r="S52" s="418"/>
      <c r="T52" s="418"/>
      <c r="U52" s="418"/>
      <c r="V52" s="418"/>
      <c r="W52" s="418"/>
      <c r="X52" s="418"/>
      <c r="Y52" s="418"/>
      <c r="Z52" s="418"/>
      <c r="AA52" s="418"/>
      <c r="AB52" s="418"/>
      <c r="AC52" s="418"/>
      <c r="AD52" s="418"/>
      <c r="AE52" s="418"/>
      <c r="AF52" s="418"/>
      <c r="AG52" s="418"/>
      <c r="AH52" s="177"/>
      <c r="AI52" s="178"/>
    </row>
    <row r="53" spans="1:36" ht="14.45" customHeight="1" x14ac:dyDescent="0.15">
      <c r="B53" s="177"/>
      <c r="C53" s="419"/>
      <c r="D53" s="419"/>
      <c r="E53" s="419"/>
      <c r="F53" s="419"/>
      <c r="G53" s="419"/>
      <c r="H53" s="419"/>
      <c r="I53" s="419"/>
      <c r="J53" s="419"/>
      <c r="K53" s="419"/>
      <c r="L53" s="419"/>
      <c r="M53" s="419"/>
      <c r="N53" s="419"/>
      <c r="O53" s="419"/>
      <c r="P53" s="419"/>
      <c r="Q53" s="419"/>
      <c r="R53" s="419"/>
      <c r="S53" s="419"/>
      <c r="T53" s="419"/>
      <c r="U53" s="419"/>
      <c r="V53" s="419"/>
      <c r="W53" s="419"/>
      <c r="X53" s="419"/>
      <c r="Y53" s="419"/>
      <c r="Z53" s="419"/>
      <c r="AA53" s="419"/>
      <c r="AB53" s="419"/>
      <c r="AC53" s="419"/>
      <c r="AD53" s="419"/>
      <c r="AE53" s="419"/>
      <c r="AF53" s="419"/>
      <c r="AG53" s="419"/>
      <c r="AH53" s="177"/>
      <c r="AI53" s="178"/>
    </row>
    <row r="54" spans="1:36" ht="14.45" customHeight="1" x14ac:dyDescent="0.15">
      <c r="B54" s="177"/>
      <c r="C54" s="420" t="str">
        <f>IF($AL$2="","",HLOOKUP($AL$2,入力!$C$5:$V$65,51,FALSE)&amp;"")</f>
        <v/>
      </c>
      <c r="D54" s="420"/>
      <c r="E54" s="420"/>
      <c r="F54" s="420"/>
      <c r="G54" s="420"/>
      <c r="H54" s="420"/>
      <c r="I54" s="420"/>
      <c r="J54" s="420"/>
      <c r="K54" s="420"/>
      <c r="L54" s="420"/>
      <c r="M54" s="420"/>
      <c r="N54" s="420"/>
      <c r="O54" s="420"/>
      <c r="P54" s="420"/>
      <c r="Q54" s="420"/>
      <c r="R54" s="420"/>
      <c r="S54" s="420"/>
      <c r="T54" s="420"/>
      <c r="U54" s="420"/>
      <c r="V54" s="420"/>
      <c r="W54" s="420"/>
      <c r="X54" s="420"/>
      <c r="Y54" s="420"/>
      <c r="Z54" s="420"/>
      <c r="AA54" s="420"/>
      <c r="AB54" s="420"/>
      <c r="AC54" s="420"/>
      <c r="AD54" s="420"/>
      <c r="AE54" s="420"/>
      <c r="AF54" s="420"/>
      <c r="AG54" s="420"/>
      <c r="AH54" s="177"/>
      <c r="AI54" s="178"/>
    </row>
    <row r="55" spans="1:36" ht="14.45" customHeight="1" x14ac:dyDescent="0.15">
      <c r="B55" s="177"/>
      <c r="C55" s="417"/>
      <c r="D55" s="417"/>
      <c r="E55" s="417"/>
      <c r="F55" s="417"/>
      <c r="G55" s="417"/>
      <c r="H55" s="417"/>
      <c r="I55" s="417"/>
      <c r="J55" s="417"/>
      <c r="K55" s="417"/>
      <c r="L55" s="417"/>
      <c r="M55" s="417"/>
      <c r="N55" s="417"/>
      <c r="O55" s="417"/>
      <c r="P55" s="417"/>
      <c r="Q55" s="417"/>
      <c r="R55" s="417"/>
      <c r="S55" s="417"/>
      <c r="T55" s="417"/>
      <c r="U55" s="417"/>
      <c r="V55" s="417"/>
      <c r="W55" s="417"/>
      <c r="X55" s="417"/>
      <c r="Y55" s="417"/>
      <c r="Z55" s="417"/>
      <c r="AA55" s="417"/>
      <c r="AB55" s="417"/>
      <c r="AC55" s="417"/>
      <c r="AD55" s="417"/>
      <c r="AE55" s="417"/>
      <c r="AF55" s="417"/>
      <c r="AG55" s="417"/>
      <c r="AH55" s="177"/>
      <c r="AI55" s="178"/>
    </row>
    <row r="56" spans="1:36" ht="14.45" customHeight="1" x14ac:dyDescent="0.15">
      <c r="B56" s="177"/>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177"/>
      <c r="AI56" s="178"/>
    </row>
    <row r="57" spans="1:36" ht="12" customHeight="1" x14ac:dyDescent="0.15">
      <c r="A57" s="32"/>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178"/>
      <c r="AI57" s="178"/>
      <c r="AJ57" s="32"/>
    </row>
    <row r="58" spans="1:36" ht="15.75" customHeight="1" x14ac:dyDescent="0.15">
      <c r="B58" s="178">
        <v>5</v>
      </c>
      <c r="C58" s="178" t="s">
        <v>220</v>
      </c>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row>
    <row r="59" spans="1:36" ht="18" customHeight="1" x14ac:dyDescent="0.15">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c r="AI59" s="178"/>
    </row>
    <row r="60" spans="1:36" ht="18" customHeight="1" x14ac:dyDescent="0.15">
      <c r="B60" s="177"/>
      <c r="C60" s="417" t="str">
        <f>IF($AL$2="","",HLOOKUP($AL$2,入力!$C$5:$V$65,61,FALSE)&amp;"")</f>
        <v/>
      </c>
      <c r="D60" s="417"/>
      <c r="E60" s="417"/>
      <c r="F60" s="417"/>
      <c r="G60" s="417"/>
      <c r="H60" s="417"/>
      <c r="I60" s="417"/>
      <c r="J60" s="417"/>
      <c r="K60" s="417"/>
      <c r="L60" s="417"/>
      <c r="M60" s="417"/>
      <c r="N60" s="417"/>
      <c r="O60" s="417"/>
      <c r="P60" s="417"/>
      <c r="Q60" s="417"/>
      <c r="R60" s="417"/>
      <c r="S60" s="417"/>
      <c r="T60" s="417"/>
      <c r="U60" s="417"/>
      <c r="V60" s="417"/>
      <c r="W60" s="417"/>
      <c r="X60" s="417"/>
      <c r="Y60" s="417"/>
      <c r="Z60" s="417"/>
      <c r="AA60" s="417"/>
      <c r="AB60" s="417"/>
      <c r="AC60" s="417"/>
      <c r="AD60" s="417"/>
      <c r="AE60" s="417"/>
      <c r="AF60" s="417"/>
      <c r="AG60" s="417"/>
      <c r="AH60" s="177"/>
      <c r="AI60" s="178"/>
    </row>
    <row r="61" spans="1:36" ht="18" customHeight="1" x14ac:dyDescent="0.15">
      <c r="B61" s="177"/>
      <c r="C61" s="417"/>
      <c r="D61" s="417"/>
      <c r="E61" s="417"/>
      <c r="F61" s="417"/>
      <c r="G61" s="417"/>
      <c r="H61" s="417"/>
      <c r="I61" s="417"/>
      <c r="J61" s="417"/>
      <c r="K61" s="417"/>
      <c r="L61" s="417"/>
      <c r="M61" s="417"/>
      <c r="N61" s="417"/>
      <c r="O61" s="417"/>
      <c r="P61" s="417"/>
      <c r="Q61" s="417"/>
      <c r="R61" s="417"/>
      <c r="S61" s="417"/>
      <c r="T61" s="417"/>
      <c r="U61" s="417"/>
      <c r="V61" s="417"/>
      <c r="W61" s="417"/>
      <c r="X61" s="417"/>
      <c r="Y61" s="417"/>
      <c r="Z61" s="417"/>
      <c r="AA61" s="417"/>
      <c r="AB61" s="417"/>
      <c r="AC61" s="417"/>
      <c r="AD61" s="417"/>
      <c r="AE61" s="417"/>
      <c r="AF61" s="417"/>
      <c r="AG61" s="417"/>
      <c r="AH61" s="177"/>
      <c r="AI61" s="178"/>
    </row>
    <row r="62" spans="1:36" ht="18" customHeight="1" x14ac:dyDescent="0.15">
      <c r="B62" s="177"/>
      <c r="C62" s="417"/>
      <c r="D62" s="417"/>
      <c r="E62" s="417"/>
      <c r="F62" s="417"/>
      <c r="G62" s="417"/>
      <c r="H62" s="417"/>
      <c r="I62" s="417"/>
      <c r="J62" s="417"/>
      <c r="K62" s="417"/>
      <c r="L62" s="417"/>
      <c r="M62" s="417"/>
      <c r="N62" s="417"/>
      <c r="O62" s="417"/>
      <c r="P62" s="417"/>
      <c r="Q62" s="417"/>
      <c r="R62" s="417"/>
      <c r="S62" s="417"/>
      <c r="T62" s="417"/>
      <c r="U62" s="417"/>
      <c r="V62" s="417"/>
      <c r="W62" s="417"/>
      <c r="X62" s="417"/>
      <c r="Y62" s="417"/>
      <c r="Z62" s="417"/>
      <c r="AA62" s="417"/>
      <c r="AB62" s="417"/>
      <c r="AC62" s="417"/>
      <c r="AD62" s="417"/>
      <c r="AE62" s="417"/>
      <c r="AF62" s="417"/>
      <c r="AG62" s="417"/>
      <c r="AH62" s="177"/>
      <c r="AI62" s="178"/>
    </row>
    <row r="63" spans="1:36" ht="18" customHeight="1" x14ac:dyDescent="0.15">
      <c r="B63" s="177"/>
      <c r="C63" s="417"/>
      <c r="D63" s="417"/>
      <c r="E63" s="417"/>
      <c r="F63" s="417"/>
      <c r="G63" s="417"/>
      <c r="H63" s="417"/>
      <c r="I63" s="417"/>
      <c r="J63" s="417"/>
      <c r="K63" s="417"/>
      <c r="L63" s="417"/>
      <c r="M63" s="417"/>
      <c r="N63" s="417"/>
      <c r="O63" s="417"/>
      <c r="P63" s="417"/>
      <c r="Q63" s="417"/>
      <c r="R63" s="417"/>
      <c r="S63" s="417"/>
      <c r="T63" s="417"/>
      <c r="U63" s="417"/>
      <c r="V63" s="417"/>
      <c r="W63" s="417"/>
      <c r="X63" s="417"/>
      <c r="Y63" s="417"/>
      <c r="Z63" s="417"/>
      <c r="AA63" s="417"/>
      <c r="AB63" s="417"/>
      <c r="AC63" s="417"/>
      <c r="AD63" s="417"/>
      <c r="AE63" s="417"/>
      <c r="AF63" s="417"/>
      <c r="AG63" s="417"/>
      <c r="AH63" s="177"/>
      <c r="AI63" s="178"/>
    </row>
    <row r="64" spans="1:36" ht="18" customHeight="1" x14ac:dyDescent="0.15">
      <c r="B64" s="177"/>
      <c r="C64" s="421"/>
      <c r="D64" s="421"/>
      <c r="E64" s="421"/>
      <c r="F64" s="421"/>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177"/>
      <c r="AI64" s="178"/>
    </row>
    <row r="65" spans="2:43" ht="7.5" customHeight="1" x14ac:dyDescent="0.15">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row>
    <row r="66" spans="2:43" ht="2.25" customHeight="1" x14ac:dyDescent="0.15"/>
    <row r="68" spans="2:43" x14ac:dyDescent="0.15">
      <c r="AK68" s="90"/>
      <c r="AL68" s="90"/>
    </row>
    <row r="75" spans="2:43" x14ac:dyDescent="0.15">
      <c r="AK75" s="90"/>
      <c r="AL75" s="90"/>
      <c r="AP75" s="90"/>
    </row>
    <row r="78" spans="2:43" x14ac:dyDescent="0.15">
      <c r="AQ78" s="86"/>
    </row>
    <row r="79" spans="2:43" x14ac:dyDescent="0.15">
      <c r="AQ79" s="86"/>
    </row>
  </sheetData>
  <mergeCells count="103">
    <mergeCell ref="D46:AI46"/>
    <mergeCell ref="AG33:AI33"/>
    <mergeCell ref="B40:C40"/>
    <mergeCell ref="B34:C34"/>
    <mergeCell ref="B35:C35"/>
    <mergeCell ref="AA35:AB35"/>
    <mergeCell ref="D33:F33"/>
    <mergeCell ref="B33:C33"/>
    <mergeCell ref="B37:K37"/>
    <mergeCell ref="B38:K38"/>
    <mergeCell ref="AA50:AB50"/>
    <mergeCell ref="AC50:AG50"/>
    <mergeCell ref="T47:U47"/>
    <mergeCell ref="AA47:AB47"/>
    <mergeCell ref="AC47:AD47"/>
    <mergeCell ref="D32:F32"/>
    <mergeCell ref="AG32:AI32"/>
    <mergeCell ref="D27:F27"/>
    <mergeCell ref="B28:C28"/>
    <mergeCell ref="AG27:AI27"/>
    <mergeCell ref="B30:C30"/>
    <mergeCell ref="D28:F28"/>
    <mergeCell ref="B29:C29"/>
    <mergeCell ref="AG28:AI28"/>
    <mergeCell ref="B31:C31"/>
    <mergeCell ref="D30:F30"/>
    <mergeCell ref="X30:AF32"/>
    <mergeCell ref="G31:W31"/>
    <mergeCell ref="B32:C32"/>
    <mergeCell ref="D31:F31"/>
    <mergeCell ref="D29:F29"/>
    <mergeCell ref="B45:C45"/>
    <mergeCell ref="D45:AI45"/>
    <mergeCell ref="B46:C46"/>
    <mergeCell ref="AG29:AI29"/>
    <mergeCell ref="AG30:AI30"/>
    <mergeCell ref="AG31:AI31"/>
    <mergeCell ref="B27:C27"/>
    <mergeCell ref="D26:F26"/>
    <mergeCell ref="G26:J26"/>
    <mergeCell ref="AG26:AI26"/>
    <mergeCell ref="AE26:AF26"/>
    <mergeCell ref="B26:C26"/>
    <mergeCell ref="B24:C24"/>
    <mergeCell ref="D23:F23"/>
    <mergeCell ref="AG23:AI23"/>
    <mergeCell ref="B25:C25"/>
    <mergeCell ref="D24:F24"/>
    <mergeCell ref="G24:J24"/>
    <mergeCell ref="AG24:AI24"/>
    <mergeCell ref="AG25:AI25"/>
    <mergeCell ref="AE25:AF25"/>
    <mergeCell ref="D25:F25"/>
    <mergeCell ref="G25:J25"/>
    <mergeCell ref="B23:C23"/>
    <mergeCell ref="K24:AF24"/>
    <mergeCell ref="B18:C18"/>
    <mergeCell ref="D18:F18"/>
    <mergeCell ref="AG18:AI18"/>
    <mergeCell ref="B22:C22"/>
    <mergeCell ref="D22:F22"/>
    <mergeCell ref="AG22:AI22"/>
    <mergeCell ref="B19:C21"/>
    <mergeCell ref="D19:F21"/>
    <mergeCell ref="J19:AF19"/>
    <mergeCell ref="AG19:AI21"/>
    <mergeCell ref="J20:AF20"/>
    <mergeCell ref="J21:AF21"/>
    <mergeCell ref="D17:F17"/>
    <mergeCell ref="AG17:AI17"/>
    <mergeCell ref="A9:N10"/>
    <mergeCell ref="O9:Q9"/>
    <mergeCell ref="R9:X9"/>
    <mergeCell ref="Y9:AI10"/>
    <mergeCell ref="O10:Q10"/>
    <mergeCell ref="R10:X10"/>
    <mergeCell ref="B16:C16"/>
    <mergeCell ref="AD16:AF16"/>
    <mergeCell ref="AG16:AI16"/>
    <mergeCell ref="C52:AG53"/>
    <mergeCell ref="C54:AG56"/>
    <mergeCell ref="C60:AG64"/>
    <mergeCell ref="AL2:AL3"/>
    <mergeCell ref="B5:M5"/>
    <mergeCell ref="W5:Y5"/>
    <mergeCell ref="Z5:AI5"/>
    <mergeCell ref="AK2:AK3"/>
    <mergeCell ref="AA4:AB4"/>
    <mergeCell ref="AC4:AD4"/>
    <mergeCell ref="AE4:AI4"/>
    <mergeCell ref="B2:K2"/>
    <mergeCell ref="B3:K3"/>
    <mergeCell ref="C6:D7"/>
    <mergeCell ref="AA6:AH6"/>
    <mergeCell ref="E7:H7"/>
    <mergeCell ref="I7:O7"/>
    <mergeCell ref="X7:Z7"/>
    <mergeCell ref="AA7:AH7"/>
    <mergeCell ref="E6:H6"/>
    <mergeCell ref="I6:O6"/>
    <mergeCell ref="W6:W7"/>
    <mergeCell ref="X6:Z6"/>
    <mergeCell ref="B17:C17"/>
  </mergeCells>
  <phoneticPr fontId="2"/>
  <dataValidations count="2">
    <dataValidation imeMode="halfAlpha" allowBlank="1" showInputMessage="1" showErrorMessage="1" sqref="AM3:AN3 AN2" xr:uid="{00000000-0002-0000-0300-000000000000}"/>
    <dataValidation type="whole" imeMode="halfAlpha" allowBlank="1" showInputMessage="1" showErrorMessage="1" errorTitle="入力エラー" error="１～２０の数字を入力してください。" sqref="AL2:AL3" xr:uid="{00000000-0002-0000-0300-000001000000}">
      <formula1>1</formula1>
      <formula2>20</formula2>
    </dataValidation>
  </dataValidations>
  <pageMargins left="0.7" right="0.7" top="0.75" bottom="0.75" header="0.3" footer="0.3"/>
  <pageSetup paperSize="9" scale="92" fitToHeight="0" orientation="portrait" blackAndWhite="1" r:id="rId1"/>
  <headerFooter alignWithMargins="0"/>
  <rowBreaks count="1" manualBreakCount="1">
    <brk id="36" max="34"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T72"/>
  <sheetViews>
    <sheetView showGridLines="0" zoomScale="95" zoomScaleNormal="95" zoomScaleSheetLayoutView="100" workbookViewId="0">
      <pane ySplit="8" topLeftCell="A9" activePane="bottomLeft" state="frozen"/>
      <selection pane="bottomLeft" activeCell="AM26" sqref="AM26"/>
    </sheetView>
  </sheetViews>
  <sheetFormatPr defaultColWidth="2.625" defaultRowHeight="18.75" x14ac:dyDescent="0.15"/>
  <cols>
    <col min="1" max="1" width="1.25" style="27" customWidth="1"/>
    <col min="2" max="2" width="3.125" style="27" customWidth="1"/>
    <col min="3" max="3" width="2.75" style="27" customWidth="1"/>
    <col min="4" max="6" width="1.5" style="27" customWidth="1"/>
    <col min="7" max="7" width="3.5" style="27" customWidth="1"/>
    <col min="8" max="12" width="2.875" style="27" customWidth="1"/>
    <col min="13" max="13" width="3.25" style="27" customWidth="1"/>
    <col min="14" max="15" width="2.625" style="27"/>
    <col min="16" max="16" width="2.625" style="27" customWidth="1"/>
    <col min="17" max="22" width="3.125" style="27" customWidth="1"/>
    <col min="23" max="23" width="3.375" style="27" customWidth="1"/>
    <col min="24" max="24" width="3.125" style="27" customWidth="1"/>
    <col min="25" max="25" width="3.75" style="27" customWidth="1"/>
    <col min="26" max="26" width="2.75" style="27" customWidth="1"/>
    <col min="27" max="27" width="2.5" style="27" customWidth="1"/>
    <col min="28" max="28" width="2.625" style="27"/>
    <col min="29" max="29" width="2.625" style="27" customWidth="1"/>
    <col min="30" max="31" width="2.25" style="27" customWidth="1"/>
    <col min="32" max="32" width="2.625" style="27"/>
    <col min="33" max="33" width="2.625" style="27" customWidth="1"/>
    <col min="34" max="34" width="2.625" style="27"/>
    <col min="35" max="35" width="3.625" style="27" customWidth="1"/>
    <col min="36" max="36" width="2.375" style="27" customWidth="1"/>
    <col min="37" max="38" width="10.625" style="63" customWidth="1"/>
    <col min="39" max="43" width="13.625" style="63" customWidth="1"/>
    <col min="44" max="53" width="10.125" style="2" customWidth="1"/>
    <col min="54" max="16384" width="2.625" style="2"/>
  </cols>
  <sheetData>
    <row r="1" spans="1:46" ht="8.25" customHeight="1" thickBot="1" x14ac:dyDescent="0.2"/>
    <row r="2" spans="1:46" ht="18" customHeight="1" x14ac:dyDescent="0.15">
      <c r="U2" s="28"/>
      <c r="V2" s="28"/>
      <c r="W2" s="28"/>
      <c r="AK2" s="300" t="s">
        <v>190</v>
      </c>
      <c r="AL2" s="302"/>
      <c r="AM2" s="86"/>
      <c r="AN2" s="87"/>
    </row>
    <row r="3" spans="1:46" ht="21" customHeight="1" thickBot="1" x14ac:dyDescent="0.2">
      <c r="B3" s="460" t="s">
        <v>73</v>
      </c>
      <c r="C3" s="460"/>
      <c r="D3" s="460"/>
      <c r="E3" s="460"/>
      <c r="F3" s="460"/>
      <c r="G3" s="460"/>
      <c r="H3" s="460"/>
      <c r="I3" s="460"/>
      <c r="J3" s="460"/>
      <c r="K3" s="29"/>
      <c r="L3" s="29" t="s">
        <v>44</v>
      </c>
      <c r="M3" s="30"/>
      <c r="N3" s="30"/>
      <c r="O3" s="30"/>
      <c r="P3" s="30"/>
      <c r="Q3" s="30"/>
      <c r="R3" s="30"/>
      <c r="S3" s="30"/>
      <c r="T3" s="30"/>
      <c r="U3" s="30"/>
      <c r="V3" s="31"/>
      <c r="W3" s="31"/>
      <c r="AK3" s="301"/>
      <c r="AL3" s="303"/>
      <c r="AM3" s="87"/>
      <c r="AN3" s="87"/>
    </row>
    <row r="4" spans="1:46" ht="20.25" customHeight="1" x14ac:dyDescent="0.15">
      <c r="A4" s="32"/>
      <c r="B4" s="149" t="s">
        <v>221</v>
      </c>
      <c r="C4" s="150"/>
      <c r="D4" s="150"/>
      <c r="E4" s="150"/>
      <c r="F4" s="150"/>
      <c r="G4" s="150"/>
      <c r="H4" s="150"/>
      <c r="I4" s="150"/>
      <c r="J4" s="150"/>
      <c r="K4" s="141"/>
      <c r="L4" s="146"/>
      <c r="M4" s="32"/>
      <c r="N4" s="32"/>
      <c r="O4" s="32"/>
      <c r="P4" s="32"/>
      <c r="Q4" s="32"/>
      <c r="R4" s="32"/>
      <c r="S4" s="32"/>
      <c r="T4" s="33"/>
      <c r="U4" s="32"/>
      <c r="V4" s="32"/>
      <c r="W4" s="32"/>
      <c r="X4" s="32"/>
      <c r="Y4" s="32"/>
      <c r="Z4" s="32"/>
      <c r="AA4" s="347" t="str">
        <f>入力!A2</f>
        <v>令和</v>
      </c>
      <c r="AB4" s="348"/>
      <c r="AC4" s="370">
        <f>IF(入力!B2="","",入力!B2+1)</f>
        <v>7</v>
      </c>
      <c r="AD4" s="370"/>
      <c r="AE4" s="328" t="s">
        <v>40</v>
      </c>
      <c r="AF4" s="328"/>
      <c r="AG4" s="328"/>
      <c r="AH4" s="328"/>
      <c r="AI4" s="328"/>
      <c r="AJ4" s="125"/>
      <c r="AM4" s="94"/>
      <c r="AN4" s="94"/>
    </row>
    <row r="5" spans="1:46" ht="12" customHeight="1" x14ac:dyDescent="0.15">
      <c r="A5" s="32"/>
      <c r="B5" s="32"/>
      <c r="C5" s="32"/>
      <c r="D5" s="32"/>
      <c r="E5" s="32"/>
      <c r="F5" s="32"/>
      <c r="G5" s="32"/>
      <c r="H5" s="32"/>
      <c r="I5" s="32"/>
      <c r="J5" s="32"/>
      <c r="K5" s="32"/>
      <c r="L5" s="32"/>
      <c r="M5" s="32"/>
      <c r="N5" s="32"/>
      <c r="O5" s="32"/>
      <c r="P5" s="32"/>
      <c r="Q5" s="32"/>
      <c r="R5" s="32"/>
      <c r="S5" s="32"/>
      <c r="T5" s="33"/>
      <c r="U5" s="32"/>
      <c r="V5" s="32"/>
      <c r="W5" s="32"/>
      <c r="X5" s="32"/>
      <c r="Y5" s="32"/>
      <c r="Z5" s="32"/>
      <c r="AA5" s="142"/>
      <c r="AB5" s="143"/>
      <c r="AC5" s="144"/>
      <c r="AD5" s="144"/>
      <c r="AE5" s="145"/>
      <c r="AF5" s="145"/>
      <c r="AG5" s="145"/>
      <c r="AH5" s="145"/>
      <c r="AI5" s="145"/>
      <c r="AJ5" s="145"/>
      <c r="AM5" s="94"/>
      <c r="AN5" s="94"/>
    </row>
    <row r="6" spans="1:46" ht="18" customHeight="1" thickBot="1" x14ac:dyDescent="0.2">
      <c r="A6" s="32"/>
      <c r="B6" s="335" t="str">
        <f>IF(OR($I$7="飛島村立飛島学園(前期)",$I$7="飛島村立飛島学園(後期)")=TRUE,"飛島村立飛島学園校長",IF(I7="","",I7&amp;"学校長"))</f>
        <v/>
      </c>
      <c r="C6" s="335"/>
      <c r="D6" s="335"/>
      <c r="E6" s="335"/>
      <c r="F6" s="335"/>
      <c r="G6" s="335"/>
      <c r="H6" s="335"/>
      <c r="I6" s="335"/>
      <c r="J6" s="335"/>
      <c r="K6" s="335"/>
      <c r="L6" s="335"/>
      <c r="M6" s="335"/>
      <c r="N6" s="32" t="s">
        <v>63</v>
      </c>
      <c r="O6" s="32"/>
      <c r="P6" s="32"/>
      <c r="Q6" s="32"/>
      <c r="R6" s="32"/>
      <c r="S6" s="32"/>
      <c r="T6" s="33"/>
      <c r="U6" s="32"/>
      <c r="V6" s="32"/>
      <c r="W6" s="339" t="s">
        <v>11</v>
      </c>
      <c r="X6" s="339"/>
      <c r="Y6" s="339"/>
      <c r="Z6" s="335" t="str">
        <f>IF(OR(AA7="飛島村立飛島学園(前期)",AA7="飛島村立飛島学園(後期)")=TRUE,"飛島村立飛島学園校長",IF(AA7="","",AA7&amp;"学校長"))</f>
        <v/>
      </c>
      <c r="AA6" s="335"/>
      <c r="AB6" s="335"/>
      <c r="AC6" s="335"/>
      <c r="AD6" s="335"/>
      <c r="AE6" s="335"/>
      <c r="AF6" s="335"/>
      <c r="AG6" s="335"/>
      <c r="AH6" s="335"/>
      <c r="AI6" s="335"/>
      <c r="AJ6" s="123"/>
      <c r="AM6" s="94"/>
      <c r="AN6" s="94"/>
    </row>
    <row r="7" spans="1:46" ht="22.9" customHeight="1" x14ac:dyDescent="0.15">
      <c r="A7" s="32"/>
      <c r="B7" s="33"/>
      <c r="C7" s="387" t="s">
        <v>81</v>
      </c>
      <c r="D7" s="389"/>
      <c r="E7" s="309" t="s">
        <v>22</v>
      </c>
      <c r="F7" s="310"/>
      <c r="G7" s="310"/>
      <c r="H7" s="391"/>
      <c r="I7" s="309" t="str">
        <f>IFERROR(HLOOKUP($AL$2,入力!$C$5:$V$65,4,FALSE)&amp;"","")</f>
        <v/>
      </c>
      <c r="J7" s="310"/>
      <c r="K7" s="310"/>
      <c r="L7" s="310"/>
      <c r="M7" s="310"/>
      <c r="N7" s="310"/>
      <c r="O7" s="311"/>
      <c r="P7" s="32"/>
      <c r="Q7" s="32"/>
      <c r="R7" s="32"/>
      <c r="S7" s="32"/>
      <c r="T7" s="33"/>
      <c r="U7" s="34"/>
      <c r="V7" s="34"/>
      <c r="W7" s="387" t="s">
        <v>82</v>
      </c>
      <c r="X7" s="309" t="s">
        <v>22</v>
      </c>
      <c r="Y7" s="310"/>
      <c r="Z7" s="391"/>
      <c r="AA7" s="309" t="str">
        <f>IFERROR(入力!B3&amp;"","")</f>
        <v/>
      </c>
      <c r="AB7" s="310"/>
      <c r="AC7" s="310"/>
      <c r="AD7" s="310"/>
      <c r="AE7" s="310"/>
      <c r="AF7" s="310"/>
      <c r="AG7" s="310"/>
      <c r="AH7" s="311"/>
      <c r="AI7" s="34"/>
      <c r="AJ7" s="100"/>
    </row>
    <row r="8" spans="1:46" ht="22.9" customHeight="1" thickBot="1" x14ac:dyDescent="0.2">
      <c r="A8" s="32"/>
      <c r="B8" s="33"/>
      <c r="C8" s="388"/>
      <c r="D8" s="390"/>
      <c r="E8" s="336" t="s">
        <v>23</v>
      </c>
      <c r="F8" s="337"/>
      <c r="G8" s="337"/>
      <c r="H8" s="338"/>
      <c r="I8" s="341" t="str">
        <f>IFERROR(IF(I7="","",VLOOKUP(I7,全校一覧!$B$2:$C$75,2,FALSE)),"")</f>
        <v/>
      </c>
      <c r="J8" s="342"/>
      <c r="K8" s="342"/>
      <c r="L8" s="342"/>
      <c r="M8" s="342"/>
      <c r="N8" s="342"/>
      <c r="O8" s="343"/>
      <c r="P8" s="32"/>
      <c r="Q8" s="32"/>
      <c r="R8" s="32"/>
      <c r="S8" s="32"/>
      <c r="T8" s="33"/>
      <c r="U8" s="35"/>
      <c r="V8" s="35"/>
      <c r="W8" s="388"/>
      <c r="X8" s="393" t="s">
        <v>23</v>
      </c>
      <c r="Y8" s="394"/>
      <c r="Z8" s="395"/>
      <c r="AA8" s="341" t="str">
        <f>IF(AA7="","",VLOOKUP(AA7,全校一覧!$B$2:$C$75,2,FALSE))</f>
        <v/>
      </c>
      <c r="AB8" s="342"/>
      <c r="AC8" s="342"/>
      <c r="AD8" s="342"/>
      <c r="AE8" s="342"/>
      <c r="AF8" s="342"/>
      <c r="AG8" s="342"/>
      <c r="AH8" s="343"/>
      <c r="AI8" s="35"/>
      <c r="AJ8" s="124"/>
    </row>
    <row r="9" spans="1:46" ht="12.75" customHeight="1" x14ac:dyDescent="0.15">
      <c r="A9" s="32"/>
      <c r="B9" s="32"/>
      <c r="C9" s="32"/>
      <c r="D9" s="33"/>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108"/>
      <c r="AL9" s="108"/>
      <c r="AM9" s="108"/>
      <c r="AN9" s="108"/>
      <c r="AO9" s="108"/>
      <c r="AP9" s="108"/>
      <c r="AQ9" s="108"/>
    </row>
    <row r="10" spans="1:46" ht="24" customHeight="1" x14ac:dyDescent="0.15">
      <c r="A10" s="339" t="s">
        <v>64</v>
      </c>
      <c r="B10" s="339"/>
      <c r="C10" s="339"/>
      <c r="D10" s="339"/>
      <c r="E10" s="339"/>
      <c r="F10" s="339"/>
      <c r="G10" s="339"/>
      <c r="H10" s="339"/>
      <c r="I10" s="339"/>
      <c r="J10" s="339"/>
      <c r="K10" s="339"/>
      <c r="L10" s="339"/>
      <c r="M10" s="339"/>
      <c r="N10" s="340"/>
      <c r="O10" s="344" t="s">
        <v>28</v>
      </c>
      <c r="P10" s="345"/>
      <c r="Q10" s="346"/>
      <c r="R10" s="344" t="str">
        <f>IFERROR(HLOOKUP($AL$2,入力!$C$5:$V$65,2,FALSE)&amp;"","")</f>
        <v/>
      </c>
      <c r="S10" s="345"/>
      <c r="T10" s="345"/>
      <c r="U10" s="345"/>
      <c r="V10" s="345"/>
      <c r="W10" s="345"/>
      <c r="X10" s="346"/>
      <c r="Y10" s="371" t="s">
        <v>1</v>
      </c>
      <c r="Z10" s="372"/>
      <c r="AA10" s="372"/>
      <c r="AB10" s="372"/>
      <c r="AC10" s="372"/>
      <c r="AD10" s="372"/>
      <c r="AE10" s="372"/>
      <c r="AF10" s="372"/>
      <c r="AG10" s="372"/>
      <c r="AH10" s="372"/>
      <c r="AI10" s="372"/>
      <c r="AJ10" s="122"/>
      <c r="AK10" s="109"/>
      <c r="AL10" s="109"/>
      <c r="AM10" s="109"/>
      <c r="AN10" s="109"/>
      <c r="AO10" s="109"/>
      <c r="AP10" s="109"/>
      <c r="AQ10" s="109"/>
      <c r="AT10" s="6"/>
    </row>
    <row r="11" spans="1:46" ht="24" customHeight="1" x14ac:dyDescent="0.15">
      <c r="A11" s="339"/>
      <c r="B11" s="339"/>
      <c r="C11" s="339"/>
      <c r="D11" s="339"/>
      <c r="E11" s="339"/>
      <c r="F11" s="339"/>
      <c r="G11" s="339"/>
      <c r="H11" s="339"/>
      <c r="I11" s="339"/>
      <c r="J11" s="339"/>
      <c r="K11" s="339"/>
      <c r="L11" s="339"/>
      <c r="M11" s="339"/>
      <c r="N11" s="340"/>
      <c r="O11" s="344" t="s">
        <v>29</v>
      </c>
      <c r="P11" s="345"/>
      <c r="Q11" s="346"/>
      <c r="R11" s="344" t="str">
        <f>IFERROR(HLOOKUP($AL$2,入力!$C$5:$V$65,3,FALSE)&amp;"","")</f>
        <v/>
      </c>
      <c r="S11" s="345"/>
      <c r="T11" s="345"/>
      <c r="U11" s="345"/>
      <c r="V11" s="345"/>
      <c r="W11" s="345"/>
      <c r="X11" s="346"/>
      <c r="Y11" s="371"/>
      <c r="Z11" s="372"/>
      <c r="AA11" s="372"/>
      <c r="AB11" s="372"/>
      <c r="AC11" s="372"/>
      <c r="AD11" s="372"/>
      <c r="AE11" s="372"/>
      <c r="AF11" s="372"/>
      <c r="AG11" s="372"/>
      <c r="AH11" s="372"/>
      <c r="AI11" s="372"/>
      <c r="AJ11" s="122"/>
      <c r="AK11" s="108"/>
      <c r="AL11" s="110"/>
      <c r="AM11" s="110"/>
      <c r="AN11" s="110"/>
      <c r="AO11" s="110"/>
      <c r="AP11" s="110"/>
      <c r="AQ11" s="110"/>
      <c r="AT11" s="6"/>
    </row>
    <row r="12" spans="1:46" ht="10.5" customHeight="1" x14ac:dyDescent="0.15">
      <c r="A12" s="32"/>
      <c r="B12" s="32"/>
      <c r="C12" s="32"/>
      <c r="D12" s="33"/>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109"/>
      <c r="AL12" s="109"/>
      <c r="AM12" s="109"/>
      <c r="AN12" s="109"/>
      <c r="AO12" s="109"/>
      <c r="AP12" s="109"/>
      <c r="AQ12" s="109"/>
    </row>
    <row r="13" spans="1:46" ht="14.45" customHeight="1" x14ac:dyDescent="0.15">
      <c r="A13" s="32"/>
      <c r="B13" s="32"/>
      <c r="C13" s="32"/>
      <c r="D13" s="32"/>
      <c r="E13" s="32"/>
      <c r="F13" s="32"/>
      <c r="G13" s="32"/>
      <c r="H13" s="32"/>
      <c r="I13" s="32"/>
      <c r="J13" s="32"/>
      <c r="K13" s="32"/>
      <c r="L13" s="32"/>
      <c r="M13" s="36"/>
      <c r="N13" s="32"/>
      <c r="O13" s="32"/>
      <c r="P13" s="32"/>
      <c r="Q13" s="32"/>
      <c r="R13" s="32" t="s">
        <v>67</v>
      </c>
      <c r="S13" s="32"/>
      <c r="T13" s="32"/>
      <c r="U13" s="32"/>
      <c r="V13" s="32"/>
      <c r="W13" s="32"/>
      <c r="X13" s="32"/>
      <c r="Y13" s="32"/>
      <c r="Z13" s="32"/>
      <c r="AA13" s="32"/>
      <c r="AB13" s="32"/>
      <c r="AC13" s="32"/>
      <c r="AD13" s="32"/>
      <c r="AE13" s="32"/>
      <c r="AF13" s="32"/>
      <c r="AG13" s="32"/>
      <c r="AH13" s="32"/>
      <c r="AI13" s="32"/>
      <c r="AJ13" s="32"/>
      <c r="AK13" s="110"/>
      <c r="AL13" s="110"/>
      <c r="AM13" s="110"/>
      <c r="AN13" s="110"/>
      <c r="AO13" s="110"/>
      <c r="AP13" s="110"/>
      <c r="AQ13" s="111"/>
    </row>
    <row r="14" spans="1:46" ht="9.75" customHeight="1" x14ac:dyDescent="0.15">
      <c r="A14" s="32"/>
      <c r="B14" s="32"/>
      <c r="C14" s="32"/>
      <c r="D14" s="33"/>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109"/>
      <c r="AL14" s="109"/>
      <c r="AM14" s="109"/>
      <c r="AN14" s="109"/>
      <c r="AO14" s="109"/>
      <c r="AP14" s="109"/>
      <c r="AQ14" s="111"/>
    </row>
    <row r="15" spans="1:46" ht="18" customHeight="1" x14ac:dyDescent="0.15">
      <c r="A15" s="32"/>
      <c r="B15" s="179" t="s">
        <v>55</v>
      </c>
      <c r="C15" s="179"/>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32"/>
    </row>
    <row r="16" spans="1:46" ht="3.75" customHeight="1" thickBot="1" x14ac:dyDescent="0.2">
      <c r="A16" s="32"/>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32"/>
    </row>
    <row r="17" spans="1:43" ht="22.15" customHeight="1" x14ac:dyDescent="0.15">
      <c r="A17" s="32"/>
      <c r="B17" s="461" t="s">
        <v>25</v>
      </c>
      <c r="C17" s="462"/>
      <c r="D17" s="241"/>
      <c r="E17" s="242"/>
      <c r="F17" s="242"/>
      <c r="G17" s="243"/>
      <c r="H17" s="243"/>
      <c r="I17" s="243"/>
      <c r="J17" s="243"/>
      <c r="K17" s="243"/>
      <c r="L17" s="243"/>
      <c r="M17" s="243"/>
      <c r="N17" s="243" t="s">
        <v>10</v>
      </c>
      <c r="O17" s="243"/>
      <c r="P17" s="243"/>
      <c r="Q17" s="243"/>
      <c r="R17" s="243"/>
      <c r="S17" s="243"/>
      <c r="T17" s="243"/>
      <c r="U17" s="243"/>
      <c r="V17" s="243"/>
      <c r="W17" s="243"/>
      <c r="X17" s="243"/>
      <c r="Y17" s="243"/>
      <c r="Z17" s="243"/>
      <c r="AA17" s="243"/>
      <c r="AB17" s="243"/>
      <c r="AC17" s="243"/>
      <c r="AD17" s="463"/>
      <c r="AE17" s="463"/>
      <c r="AF17" s="464"/>
      <c r="AG17" s="465" t="s">
        <v>6</v>
      </c>
      <c r="AH17" s="465"/>
      <c r="AI17" s="466"/>
      <c r="AJ17" s="121"/>
    </row>
    <row r="18" spans="1:43" ht="22.15" customHeight="1" x14ac:dyDescent="0.15">
      <c r="A18" s="32"/>
      <c r="B18" s="426" t="str">
        <f>IF($AL$2="","",HLOOKUP($AL$2,入力!$C$5:$V$65,6,FALSE)&amp;"")</f>
        <v/>
      </c>
      <c r="C18" s="427"/>
      <c r="D18" s="298">
        <v>1</v>
      </c>
      <c r="E18" s="299"/>
      <c r="F18" s="299"/>
      <c r="G18" s="188" t="s">
        <v>13</v>
      </c>
      <c r="H18" s="188"/>
      <c r="I18" s="188"/>
      <c r="J18" s="188"/>
      <c r="K18" s="188"/>
      <c r="L18" s="188"/>
      <c r="M18" s="188"/>
      <c r="N18" s="188"/>
      <c r="O18" s="188"/>
      <c r="P18" s="188"/>
      <c r="Q18" s="188"/>
      <c r="R18" s="188"/>
      <c r="S18" s="188"/>
      <c r="T18" s="188"/>
      <c r="U18" s="188"/>
      <c r="V18" s="188"/>
      <c r="W18" s="188"/>
      <c r="X18" s="188"/>
      <c r="Y18" s="188"/>
      <c r="Z18" s="188"/>
      <c r="AA18" s="188"/>
      <c r="AB18" s="188"/>
      <c r="AC18" s="188"/>
      <c r="AD18" s="184"/>
      <c r="AE18" s="184"/>
      <c r="AF18" s="189"/>
      <c r="AG18" s="305" t="s">
        <v>68</v>
      </c>
      <c r="AH18" s="305"/>
      <c r="AI18" s="306"/>
      <c r="AJ18" s="45"/>
    </row>
    <row r="19" spans="1:43" ht="22.15" customHeight="1" x14ac:dyDescent="0.15">
      <c r="A19" s="32"/>
      <c r="B19" s="426" t="str">
        <f>IF($AL$2="","",HLOOKUP($AL$2,入力!$C$5:$V$65,7,FALSE)&amp;"")</f>
        <v/>
      </c>
      <c r="C19" s="427"/>
      <c r="D19" s="298">
        <v>2</v>
      </c>
      <c r="E19" s="299"/>
      <c r="F19" s="299"/>
      <c r="G19" s="188" t="s">
        <v>222</v>
      </c>
      <c r="H19" s="188"/>
      <c r="I19" s="188"/>
      <c r="J19" s="188"/>
      <c r="K19" s="188"/>
      <c r="L19" s="188"/>
      <c r="M19" s="188"/>
      <c r="N19" s="188"/>
      <c r="O19" s="188"/>
      <c r="P19" s="188"/>
      <c r="Q19" s="188"/>
      <c r="R19" s="188"/>
      <c r="S19" s="188"/>
      <c r="T19" s="188"/>
      <c r="U19" s="188"/>
      <c r="V19" s="188"/>
      <c r="W19" s="188"/>
      <c r="X19" s="188"/>
      <c r="Y19" s="188"/>
      <c r="Z19" s="188"/>
      <c r="AA19" s="188"/>
      <c r="AB19" s="188"/>
      <c r="AC19" s="188"/>
      <c r="AD19" s="184"/>
      <c r="AE19" s="184"/>
      <c r="AF19" s="189"/>
      <c r="AG19" s="304" t="s">
        <v>223</v>
      </c>
      <c r="AH19" s="305"/>
      <c r="AI19" s="306"/>
      <c r="AJ19" s="45"/>
    </row>
    <row r="20" spans="1:43" ht="22.15" customHeight="1" x14ac:dyDescent="0.15">
      <c r="A20" s="32"/>
      <c r="B20" s="426" t="str">
        <f>IF($AL$2="","",HLOOKUP($AL$2,入力!$C$5:$V$65,33,FALSE)&amp;"")</f>
        <v/>
      </c>
      <c r="C20" s="427"/>
      <c r="D20" s="298">
        <v>3</v>
      </c>
      <c r="E20" s="299"/>
      <c r="F20" s="299"/>
      <c r="G20" s="459" t="str">
        <f>入力!$A$2&amp;入力!$B$2&amp;"年度分"</f>
        <v>令和6年度分</v>
      </c>
      <c r="H20" s="459"/>
      <c r="I20" s="459"/>
      <c r="J20" s="459"/>
      <c r="K20" s="188" t="str">
        <f>"年次有給休暇処理簿（繰越日数・"&amp;入力!A2&amp;入力!B2&amp;"年度の出勤状況記入のもの）※"</f>
        <v>年次有給休暇処理簿（繰越日数・令和6年度の出勤状況記入のもの）※</v>
      </c>
      <c r="L20" s="188"/>
      <c r="M20" s="188"/>
      <c r="N20" s="188"/>
      <c r="O20" s="188"/>
      <c r="P20" s="188"/>
      <c r="Q20" s="188"/>
      <c r="R20" s="188"/>
      <c r="S20" s="188"/>
      <c r="T20" s="188"/>
      <c r="U20" s="188"/>
      <c r="V20" s="188"/>
      <c r="W20" s="188"/>
      <c r="X20" s="188"/>
      <c r="Y20" s="188"/>
      <c r="Z20" s="188"/>
      <c r="AA20" s="188"/>
      <c r="AB20" s="188"/>
      <c r="AC20" s="188"/>
      <c r="AD20" s="184"/>
      <c r="AE20" s="184"/>
      <c r="AF20" s="189"/>
      <c r="AG20" s="305" t="s">
        <v>68</v>
      </c>
      <c r="AH20" s="305"/>
      <c r="AI20" s="306"/>
      <c r="AJ20" s="45"/>
    </row>
    <row r="21" spans="1:43" ht="22.15" customHeight="1" x14ac:dyDescent="0.15">
      <c r="A21" s="32"/>
      <c r="B21" s="426" t="str">
        <f>IF($AL$2="","",HLOOKUP($AL$2,入力!$C$5:$V$65,20,FALSE)&amp;"")</f>
        <v/>
      </c>
      <c r="C21" s="427"/>
      <c r="D21" s="298">
        <v>4</v>
      </c>
      <c r="E21" s="299"/>
      <c r="F21" s="299"/>
      <c r="G21" s="188" t="s">
        <v>20</v>
      </c>
      <c r="H21" s="188"/>
      <c r="I21" s="188"/>
      <c r="J21" s="188"/>
      <c r="K21" s="188" t="s">
        <v>76</v>
      </c>
      <c r="L21" s="188"/>
      <c r="M21" s="188"/>
      <c r="N21" s="188"/>
      <c r="O21" s="188"/>
      <c r="P21" s="188"/>
      <c r="Q21" s="188"/>
      <c r="R21" s="188"/>
      <c r="S21" s="188"/>
      <c r="T21" s="184"/>
      <c r="U21" s="184"/>
      <c r="V21" s="184"/>
      <c r="W21" s="184"/>
      <c r="X21" s="184"/>
      <c r="Y21" s="184"/>
      <c r="Z21" s="184"/>
      <c r="AA21" s="184"/>
      <c r="AB21" s="184"/>
      <c r="AC21" s="184"/>
      <c r="AD21" s="184"/>
      <c r="AE21" s="367"/>
      <c r="AF21" s="368"/>
      <c r="AG21" s="305" t="s">
        <v>9</v>
      </c>
      <c r="AH21" s="305"/>
      <c r="AI21" s="306"/>
      <c r="AJ21" s="45"/>
    </row>
    <row r="22" spans="1:43" ht="43.5" customHeight="1" x14ac:dyDescent="0.15">
      <c r="A22" s="32"/>
      <c r="B22" s="426" t="str">
        <f>IF($AL$2="","",HLOOKUP($AL$2,入力!$C$5:$V$65,21,FALSE)&amp;"")</f>
        <v/>
      </c>
      <c r="C22" s="427"/>
      <c r="D22" s="298">
        <v>5</v>
      </c>
      <c r="E22" s="299"/>
      <c r="F22" s="299"/>
      <c r="G22" s="392" t="str">
        <f>入力!$A$2&amp;入力!$B$2+1&amp;"年分
　　　※"</f>
        <v>令和7年分
　　　※</v>
      </c>
      <c r="H22" s="392"/>
      <c r="I22" s="392"/>
      <c r="J22" s="392"/>
      <c r="K22" s="351" t="s">
        <v>267</v>
      </c>
      <c r="L22" s="351"/>
      <c r="M22" s="351"/>
      <c r="N22" s="351"/>
      <c r="O22" s="351"/>
      <c r="P22" s="351"/>
      <c r="Q22" s="351"/>
      <c r="R22" s="351"/>
      <c r="S22" s="351"/>
      <c r="T22" s="351"/>
      <c r="U22" s="351"/>
      <c r="V22" s="351"/>
      <c r="W22" s="351"/>
      <c r="X22" s="351"/>
      <c r="Y22" s="351"/>
      <c r="Z22" s="351"/>
      <c r="AA22" s="351"/>
      <c r="AB22" s="351"/>
      <c r="AC22" s="351"/>
      <c r="AD22" s="351"/>
      <c r="AE22" s="351"/>
      <c r="AF22" s="352"/>
      <c r="AG22" s="365" t="s">
        <v>7</v>
      </c>
      <c r="AH22" s="365"/>
      <c r="AI22" s="366"/>
      <c r="AJ22" s="45"/>
    </row>
    <row r="23" spans="1:43" ht="22.15" customHeight="1" x14ac:dyDescent="0.15">
      <c r="A23" s="32"/>
      <c r="B23" s="426" t="str">
        <f>IF($AL$2="","",HLOOKUP($AL$2,入力!$C$5:$V$65,22,FALSE)&amp;"")</f>
        <v/>
      </c>
      <c r="C23" s="427"/>
      <c r="D23" s="298">
        <v>6</v>
      </c>
      <c r="E23" s="299"/>
      <c r="F23" s="299"/>
      <c r="G23" s="369" t="str">
        <f>入力!$A$2&amp;入力!$B$2&amp;"年分"</f>
        <v>令和6年分</v>
      </c>
      <c r="H23" s="369"/>
      <c r="I23" s="369"/>
      <c r="J23" s="369"/>
      <c r="K23" s="205" t="s">
        <v>43</v>
      </c>
      <c r="L23" s="205"/>
      <c r="M23" s="205"/>
      <c r="N23" s="205"/>
      <c r="O23" s="205"/>
      <c r="P23" s="205"/>
      <c r="Q23" s="205"/>
      <c r="R23" s="205"/>
      <c r="S23" s="205"/>
      <c r="T23" s="205"/>
      <c r="U23" s="205" t="s">
        <v>76</v>
      </c>
      <c r="V23" s="205"/>
      <c r="W23" s="205"/>
      <c r="X23" s="184"/>
      <c r="Y23" s="209"/>
      <c r="Z23" s="209"/>
      <c r="AA23" s="209"/>
      <c r="AB23" s="209"/>
      <c r="AC23" s="209"/>
      <c r="AD23" s="210"/>
      <c r="AE23" s="367"/>
      <c r="AF23" s="368"/>
      <c r="AG23" s="305" t="s">
        <v>8</v>
      </c>
      <c r="AH23" s="305"/>
      <c r="AI23" s="306"/>
      <c r="AJ23" s="45"/>
    </row>
    <row r="24" spans="1:43" ht="22.15" customHeight="1" x14ac:dyDescent="0.15">
      <c r="A24" s="32"/>
      <c r="B24" s="426" t="str">
        <f>IF($AL$2="","",HLOOKUP($AL$2,入力!$C$5:$V$65,23,FALSE)&amp;"")</f>
        <v/>
      </c>
      <c r="C24" s="427"/>
      <c r="D24" s="298">
        <v>7</v>
      </c>
      <c r="E24" s="299"/>
      <c r="F24" s="299"/>
      <c r="G24" s="369" t="str">
        <f>入力!$A$2&amp;入力!$B$2&amp;"年分"</f>
        <v>令和6年分</v>
      </c>
      <c r="H24" s="369"/>
      <c r="I24" s="369"/>
      <c r="J24" s="369"/>
      <c r="K24" s="244" t="s">
        <v>72</v>
      </c>
      <c r="L24" s="244"/>
      <c r="M24" s="244"/>
      <c r="N24" s="244"/>
      <c r="O24" s="244"/>
      <c r="P24" s="244"/>
      <c r="Q24" s="244"/>
      <c r="R24" s="244"/>
      <c r="S24" s="244"/>
      <c r="T24" s="244"/>
      <c r="U24" s="244"/>
      <c r="V24" s="244"/>
      <c r="W24" s="244"/>
      <c r="X24" s="244"/>
      <c r="Y24" s="244"/>
      <c r="Z24" s="244"/>
      <c r="AA24" s="244"/>
      <c r="AB24" s="245"/>
      <c r="AC24" s="245"/>
      <c r="AD24" s="210"/>
      <c r="AE24" s="367" t="s">
        <v>74</v>
      </c>
      <c r="AF24" s="368"/>
      <c r="AG24" s="305" t="s">
        <v>8</v>
      </c>
      <c r="AH24" s="305"/>
      <c r="AI24" s="306"/>
      <c r="AJ24" s="45"/>
    </row>
    <row r="25" spans="1:43" ht="22.15" customHeight="1" x14ac:dyDescent="0.15">
      <c r="A25" s="32"/>
      <c r="B25" s="428" t="str">
        <f>IF($AL$2="","",HLOOKUP($AL$2,入力!$C$5:$V$65,27,FALSE)&amp;"")</f>
        <v/>
      </c>
      <c r="C25" s="429"/>
      <c r="D25" s="298">
        <v>8</v>
      </c>
      <c r="E25" s="299"/>
      <c r="F25" s="299"/>
      <c r="G25" s="188" t="s">
        <v>52</v>
      </c>
      <c r="H25" s="188"/>
      <c r="I25" s="188"/>
      <c r="J25" s="188"/>
      <c r="K25" s="188"/>
      <c r="L25" s="188"/>
      <c r="M25" s="188"/>
      <c r="N25" s="188"/>
      <c r="O25" s="188"/>
      <c r="P25" s="188"/>
      <c r="Q25" s="188"/>
      <c r="R25" s="188"/>
      <c r="S25" s="188"/>
      <c r="T25" s="188"/>
      <c r="U25" s="188"/>
      <c r="V25" s="188"/>
      <c r="W25" s="188"/>
      <c r="X25" s="188"/>
      <c r="Y25" s="188"/>
      <c r="Z25" s="188"/>
      <c r="AA25" s="188"/>
      <c r="AB25" s="188"/>
      <c r="AC25" s="205"/>
      <c r="AD25" s="180"/>
      <c r="AE25" s="180"/>
      <c r="AF25" s="216"/>
      <c r="AG25" s="305" t="s">
        <v>7</v>
      </c>
      <c r="AH25" s="305"/>
      <c r="AI25" s="306"/>
      <c r="AJ25" s="45"/>
    </row>
    <row r="26" spans="1:43" ht="22.15" customHeight="1" x14ac:dyDescent="0.15">
      <c r="A26" s="32"/>
      <c r="B26" s="426" t="str">
        <f>IF($AL$2="","",HLOOKUP($AL$2,入力!$C$5:$V$65,28,FALSE)&amp;"")</f>
        <v/>
      </c>
      <c r="C26" s="427"/>
      <c r="D26" s="298">
        <v>9</v>
      </c>
      <c r="E26" s="299"/>
      <c r="F26" s="299"/>
      <c r="G26" s="204" t="s">
        <v>75</v>
      </c>
      <c r="H26" s="204"/>
      <c r="I26" s="204"/>
      <c r="J26" s="204"/>
      <c r="K26" s="204"/>
      <c r="L26" s="188"/>
      <c r="M26" s="217"/>
      <c r="N26" s="217"/>
      <c r="O26" s="217"/>
      <c r="P26" s="217"/>
      <c r="Q26" s="188"/>
      <c r="R26" s="188"/>
      <c r="S26" s="188"/>
      <c r="T26" s="188"/>
      <c r="U26" s="246"/>
      <c r="V26" s="188"/>
      <c r="W26" s="188"/>
      <c r="X26" s="204"/>
      <c r="Y26" s="204"/>
      <c r="Z26" s="204"/>
      <c r="AA26" s="204"/>
      <c r="AB26" s="204"/>
      <c r="AC26" s="188"/>
      <c r="AD26" s="207"/>
      <c r="AE26" s="207"/>
      <c r="AF26" s="208"/>
      <c r="AG26" s="305" t="s">
        <v>7</v>
      </c>
      <c r="AH26" s="305"/>
      <c r="AI26" s="306"/>
      <c r="AJ26" s="45"/>
    </row>
    <row r="27" spans="1:43" ht="60" customHeight="1" x14ac:dyDescent="0.15">
      <c r="A27" s="32"/>
      <c r="B27" s="426" t="str">
        <f>IF($AL$2="","",HLOOKUP($AL$2,入力!$C$5:$V$65,34,FALSE)&amp;"")</f>
        <v/>
      </c>
      <c r="C27" s="427"/>
      <c r="D27" s="298">
        <v>10</v>
      </c>
      <c r="E27" s="299"/>
      <c r="F27" s="299"/>
      <c r="G27" s="351" t="s">
        <v>79</v>
      </c>
      <c r="H27" s="351"/>
      <c r="I27" s="351"/>
      <c r="J27" s="351"/>
      <c r="K27" s="351"/>
      <c r="L27" s="351"/>
      <c r="M27" s="351"/>
      <c r="N27" s="351"/>
      <c r="O27" s="351"/>
      <c r="P27" s="351"/>
      <c r="Q27" s="351"/>
      <c r="R27" s="351"/>
      <c r="S27" s="351"/>
      <c r="T27" s="351"/>
      <c r="U27" s="351"/>
      <c r="V27" s="351"/>
      <c r="W27" s="351"/>
      <c r="X27" s="351"/>
      <c r="Y27" s="351"/>
      <c r="Z27" s="351"/>
      <c r="AA27" s="351"/>
      <c r="AB27" s="351"/>
      <c r="AC27" s="351"/>
      <c r="AD27" s="351"/>
      <c r="AE27" s="351"/>
      <c r="AF27" s="352"/>
      <c r="AG27" s="467"/>
      <c r="AH27" s="468"/>
      <c r="AI27" s="469"/>
      <c r="AJ27" s="45"/>
    </row>
    <row r="28" spans="1:43" ht="22.5" customHeight="1" thickBot="1" x14ac:dyDescent="0.2">
      <c r="A28" s="32"/>
      <c r="B28" s="450" t="str">
        <f>IF($AL$2="","",HLOOKUP($AL$2,入力!$C$5:$V$65,35,FALSE)&amp;"")</f>
        <v/>
      </c>
      <c r="C28" s="454"/>
      <c r="D28" s="361">
        <v>11</v>
      </c>
      <c r="E28" s="362"/>
      <c r="F28" s="362"/>
      <c r="G28" s="247" t="str">
        <f>入力!$A$2&amp;入力!$B$2&amp;"年度分年間勤務予定表（６月分期末手当の期間率計算対象となる任用のみ※）"</f>
        <v>令和6年度分年間勤務予定表（６月分期末手当の期間率計算対象となる任用のみ※）</v>
      </c>
      <c r="H28" s="248"/>
      <c r="I28" s="248"/>
      <c r="J28" s="248"/>
      <c r="K28" s="224"/>
      <c r="L28" s="249"/>
      <c r="M28" s="249"/>
      <c r="N28" s="249"/>
      <c r="O28" s="249"/>
      <c r="P28" s="249"/>
      <c r="Q28" s="249"/>
      <c r="R28" s="249"/>
      <c r="S28" s="249"/>
      <c r="T28" s="249"/>
      <c r="U28" s="249"/>
      <c r="V28" s="249"/>
      <c r="W28" s="249"/>
      <c r="X28" s="249"/>
      <c r="Y28" s="249"/>
      <c r="Z28" s="249"/>
      <c r="AA28" s="249"/>
      <c r="AB28" s="249"/>
      <c r="AC28" s="249"/>
      <c r="AD28" s="249"/>
      <c r="AE28" s="249"/>
      <c r="AF28" s="249"/>
      <c r="AG28" s="289" t="s">
        <v>7</v>
      </c>
      <c r="AH28" s="290"/>
      <c r="AI28" s="291"/>
      <c r="AJ28" s="45"/>
    </row>
    <row r="29" spans="1:43" ht="3.6" customHeight="1" x14ac:dyDescent="0.15">
      <c r="A29" s="32"/>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45"/>
    </row>
    <row r="30" spans="1:43" ht="18" customHeight="1" x14ac:dyDescent="0.15">
      <c r="A30" s="32"/>
      <c r="B30" s="457" t="s">
        <v>18</v>
      </c>
      <c r="C30" s="457"/>
      <c r="D30" s="177" t="s">
        <v>260</v>
      </c>
      <c r="E30" s="250"/>
      <c r="F30" s="250"/>
      <c r="G30" s="250"/>
      <c r="H30" s="250"/>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32"/>
    </row>
    <row r="31" spans="1:43" s="4" customFormat="1" ht="18" customHeight="1" x14ac:dyDescent="0.15">
      <c r="A31" s="33"/>
      <c r="B31" s="457" t="s">
        <v>77</v>
      </c>
      <c r="C31" s="457"/>
      <c r="D31" s="177" t="s">
        <v>261</v>
      </c>
      <c r="E31" s="251"/>
      <c r="F31" s="251"/>
      <c r="G31" s="251"/>
      <c r="H31" s="251"/>
      <c r="I31" s="251"/>
      <c r="J31" s="251"/>
      <c r="K31" s="251"/>
      <c r="L31" s="251"/>
      <c r="M31" s="251"/>
      <c r="N31" s="251"/>
      <c r="O31" s="251"/>
      <c r="P31" s="251"/>
      <c r="Q31" s="251"/>
      <c r="R31" s="251"/>
      <c r="S31" s="251"/>
      <c r="T31" s="251"/>
      <c r="U31" s="251"/>
      <c r="V31" s="251"/>
      <c r="W31" s="251"/>
      <c r="X31" s="251"/>
      <c r="Y31" s="251"/>
      <c r="Z31" s="251"/>
      <c r="AA31" s="229"/>
      <c r="AB31" s="229"/>
      <c r="AC31" s="177"/>
      <c r="AD31" s="177"/>
      <c r="AE31" s="177"/>
      <c r="AF31" s="177"/>
      <c r="AG31" s="177"/>
      <c r="AH31" s="177"/>
      <c r="AI31" s="177"/>
      <c r="AJ31" s="33"/>
      <c r="AK31" s="63"/>
      <c r="AL31" s="63"/>
      <c r="AM31" s="63"/>
      <c r="AN31" s="63"/>
      <c r="AO31" s="63"/>
      <c r="AP31" s="63"/>
      <c r="AQ31" s="63"/>
    </row>
    <row r="32" spans="1:43" s="4" customFormat="1" ht="18" customHeight="1" x14ac:dyDescent="0.15">
      <c r="A32" s="33"/>
      <c r="B32" s="457" t="s">
        <v>224</v>
      </c>
      <c r="C32" s="457"/>
      <c r="D32" s="177" t="s">
        <v>236</v>
      </c>
      <c r="E32" s="251"/>
      <c r="F32" s="251"/>
      <c r="G32" s="251"/>
      <c r="H32" s="251"/>
      <c r="I32" s="251"/>
      <c r="J32" s="251"/>
      <c r="K32" s="251"/>
      <c r="L32" s="251"/>
      <c r="M32" s="251"/>
      <c r="N32" s="251"/>
      <c r="O32" s="251"/>
      <c r="P32" s="251"/>
      <c r="Q32" s="251"/>
      <c r="R32" s="251"/>
      <c r="S32" s="251"/>
      <c r="T32" s="251"/>
      <c r="U32" s="251"/>
      <c r="V32" s="251"/>
      <c r="W32" s="251"/>
      <c r="X32" s="251"/>
      <c r="Y32" s="251"/>
      <c r="Z32" s="251"/>
      <c r="AA32" s="229"/>
      <c r="AB32" s="229"/>
      <c r="AC32" s="177"/>
      <c r="AD32" s="177"/>
      <c r="AE32" s="177"/>
      <c r="AF32" s="177"/>
      <c r="AG32" s="177"/>
      <c r="AH32" s="177"/>
      <c r="AI32" s="177"/>
      <c r="AJ32" s="33"/>
      <c r="AK32" s="63"/>
      <c r="AL32" s="63"/>
      <c r="AM32" s="63"/>
      <c r="AN32" s="63"/>
      <c r="AO32" s="63"/>
      <c r="AP32" s="63"/>
      <c r="AQ32" s="63"/>
    </row>
    <row r="33" spans="1:43" s="4" customFormat="1" ht="18" customHeight="1" x14ac:dyDescent="0.15">
      <c r="A33" s="33"/>
      <c r="B33" s="252"/>
      <c r="C33" s="180"/>
      <c r="D33" s="177" t="s">
        <v>238</v>
      </c>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33"/>
      <c r="AK33" s="63"/>
      <c r="AL33" s="63"/>
      <c r="AM33" s="63"/>
      <c r="AN33" s="63"/>
      <c r="AO33" s="63"/>
      <c r="AP33" s="63"/>
      <c r="AQ33" s="63"/>
    </row>
    <row r="34" spans="1:43" s="7" customFormat="1" ht="18" customHeight="1" x14ac:dyDescent="0.15">
      <c r="A34" s="43"/>
      <c r="B34" s="177"/>
      <c r="C34" s="180"/>
      <c r="D34" s="458" t="s">
        <v>232</v>
      </c>
      <c r="E34" s="458"/>
      <c r="F34" s="458"/>
      <c r="G34" s="458"/>
      <c r="H34" s="458"/>
      <c r="I34" s="458"/>
      <c r="J34" s="458"/>
      <c r="K34" s="458"/>
      <c r="L34" s="458"/>
      <c r="M34" s="458"/>
      <c r="N34" s="458"/>
      <c r="O34" s="458"/>
      <c r="P34" s="458"/>
      <c r="Q34" s="458"/>
      <c r="R34" s="458"/>
      <c r="S34" s="458"/>
      <c r="T34" s="458"/>
      <c r="U34" s="458"/>
      <c r="V34" s="458"/>
      <c r="W34" s="458"/>
      <c r="X34" s="458"/>
      <c r="Y34" s="458"/>
      <c r="Z34" s="458"/>
      <c r="AA34" s="458"/>
      <c r="AB34" s="458"/>
      <c r="AC34" s="458"/>
      <c r="AD34" s="458"/>
      <c r="AE34" s="458"/>
      <c r="AF34" s="458"/>
      <c r="AG34" s="458"/>
      <c r="AH34" s="458"/>
      <c r="AI34" s="458"/>
      <c r="AJ34" s="42"/>
      <c r="AK34" s="63"/>
      <c r="AL34" s="63"/>
      <c r="AM34" s="63"/>
      <c r="AN34" s="63"/>
      <c r="AO34" s="63"/>
      <c r="AP34" s="63"/>
      <c r="AQ34" s="63"/>
    </row>
    <row r="35" spans="1:43" ht="18" customHeight="1" x14ac:dyDescent="0.15">
      <c r="B35" s="178"/>
      <c r="C35" s="178"/>
      <c r="D35" s="178" t="s">
        <v>234</v>
      </c>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M35" s="88"/>
    </row>
    <row r="36" spans="1:43" ht="18" customHeight="1" x14ac:dyDescent="0.15">
      <c r="B36" s="178"/>
      <c r="C36" s="178"/>
      <c r="D36" s="178"/>
      <c r="E36" s="178"/>
      <c r="F36" s="178"/>
      <c r="G36" s="178" t="s">
        <v>233</v>
      </c>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row>
    <row r="37" spans="1:43" ht="18" customHeight="1" x14ac:dyDescent="0.15">
      <c r="B37" s="178"/>
      <c r="C37" s="178"/>
      <c r="D37" s="178"/>
      <c r="E37" s="178"/>
      <c r="F37" s="178"/>
      <c r="G37" s="178" t="s">
        <v>225</v>
      </c>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row>
    <row r="38" spans="1:43" ht="18" customHeight="1" x14ac:dyDescent="0.15">
      <c r="B38" s="178"/>
      <c r="C38" s="178"/>
      <c r="D38" s="178"/>
      <c r="E38" s="178"/>
      <c r="F38" s="178"/>
      <c r="G38" s="178" t="s">
        <v>226</v>
      </c>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row>
    <row r="39" spans="1:43" ht="18" customHeight="1" x14ac:dyDescent="0.15">
      <c r="B39" s="178"/>
      <c r="C39" s="178"/>
      <c r="D39" s="178"/>
      <c r="E39" s="178"/>
      <c r="F39" s="178"/>
      <c r="G39" s="455" t="s">
        <v>227</v>
      </c>
      <c r="H39" s="455"/>
      <c r="I39" s="455"/>
      <c r="J39" s="455"/>
      <c r="K39" s="455"/>
      <c r="L39" s="455"/>
      <c r="M39" s="455"/>
      <c r="N39" s="455"/>
      <c r="O39" s="455"/>
      <c r="P39" s="455"/>
      <c r="Q39" s="455"/>
      <c r="R39" s="455"/>
      <c r="S39" s="455"/>
      <c r="T39" s="455"/>
      <c r="U39" s="455"/>
      <c r="V39" s="455"/>
      <c r="W39" s="455"/>
      <c r="X39" s="455"/>
      <c r="Y39" s="455"/>
      <c r="Z39" s="455"/>
      <c r="AA39" s="455"/>
      <c r="AB39" s="455"/>
      <c r="AC39" s="455"/>
      <c r="AD39" s="455"/>
      <c r="AE39" s="455"/>
      <c r="AF39" s="455"/>
      <c r="AG39" s="455"/>
      <c r="AH39" s="455"/>
      <c r="AI39" s="455"/>
    </row>
    <row r="40" spans="1:43" ht="18" customHeight="1" x14ac:dyDescent="0.15">
      <c r="B40" s="178"/>
      <c r="C40" s="178"/>
      <c r="D40" s="178"/>
      <c r="E40" s="178"/>
      <c r="F40" s="178"/>
      <c r="G40" s="455" t="s">
        <v>228</v>
      </c>
      <c r="H40" s="455"/>
      <c r="I40" s="455"/>
      <c r="J40" s="455"/>
      <c r="K40" s="455"/>
      <c r="L40" s="455"/>
      <c r="M40" s="455"/>
      <c r="N40" s="455"/>
      <c r="O40" s="455"/>
      <c r="P40" s="455"/>
      <c r="Q40" s="455"/>
      <c r="R40" s="455"/>
      <c r="S40" s="455"/>
      <c r="T40" s="455"/>
      <c r="U40" s="455"/>
      <c r="V40" s="455"/>
      <c r="W40" s="455"/>
      <c r="X40" s="455"/>
      <c r="Y40" s="455"/>
      <c r="Z40" s="455"/>
      <c r="AA40" s="455"/>
      <c r="AB40" s="455"/>
      <c r="AC40" s="455"/>
      <c r="AD40" s="455"/>
      <c r="AE40" s="455"/>
      <c r="AF40" s="455"/>
      <c r="AG40" s="455"/>
      <c r="AH40" s="455"/>
      <c r="AI40" s="455"/>
    </row>
    <row r="41" spans="1:43" ht="18" customHeight="1" x14ac:dyDescent="0.15">
      <c r="B41" s="178"/>
      <c r="C41" s="178"/>
      <c r="D41" s="178"/>
      <c r="E41" s="178"/>
      <c r="F41" s="178"/>
      <c r="G41" s="455" t="s">
        <v>235</v>
      </c>
      <c r="H41" s="455"/>
      <c r="I41" s="455"/>
      <c r="J41" s="455"/>
      <c r="K41" s="455"/>
      <c r="L41" s="455"/>
      <c r="M41" s="455"/>
      <c r="N41" s="455"/>
      <c r="O41" s="455"/>
      <c r="P41" s="455"/>
      <c r="Q41" s="455"/>
      <c r="R41" s="455"/>
      <c r="S41" s="455"/>
      <c r="T41" s="455"/>
      <c r="U41" s="455"/>
      <c r="V41" s="455"/>
      <c r="W41" s="455"/>
      <c r="X41" s="455"/>
      <c r="Y41" s="455"/>
      <c r="Z41" s="455"/>
      <c r="AA41" s="455"/>
      <c r="AB41" s="455"/>
      <c r="AC41" s="455"/>
      <c r="AD41" s="455"/>
      <c r="AE41" s="455"/>
      <c r="AF41" s="455"/>
      <c r="AG41" s="455"/>
      <c r="AH41" s="455"/>
      <c r="AI41" s="455"/>
    </row>
    <row r="42" spans="1:43" ht="17.45" customHeight="1" x14ac:dyDescent="0.15">
      <c r="B42" s="178"/>
      <c r="C42" s="178"/>
      <c r="D42" s="178"/>
      <c r="E42" s="178"/>
      <c r="F42" s="178"/>
      <c r="G42" s="456" t="s">
        <v>237</v>
      </c>
      <c r="H42" s="456"/>
      <c r="I42" s="456"/>
      <c r="J42" s="456"/>
      <c r="K42" s="456"/>
      <c r="L42" s="456"/>
      <c r="M42" s="456"/>
      <c r="N42" s="456"/>
      <c r="O42" s="456"/>
      <c r="P42" s="456"/>
      <c r="Q42" s="456"/>
      <c r="R42" s="456"/>
      <c r="S42" s="456"/>
      <c r="T42" s="456"/>
      <c r="U42" s="456"/>
      <c r="V42" s="456"/>
      <c r="W42" s="456"/>
      <c r="X42" s="456"/>
      <c r="Y42" s="456"/>
      <c r="Z42" s="456"/>
      <c r="AA42" s="456"/>
      <c r="AB42" s="456"/>
      <c r="AC42" s="456"/>
      <c r="AD42" s="456"/>
      <c r="AE42" s="456"/>
      <c r="AF42" s="456"/>
      <c r="AG42" s="456"/>
      <c r="AH42" s="456"/>
      <c r="AI42" s="456"/>
      <c r="AQ42" s="32"/>
    </row>
    <row r="43" spans="1:43" ht="18" customHeight="1" x14ac:dyDescent="0.15">
      <c r="B43" s="178"/>
      <c r="C43" s="178"/>
      <c r="D43" s="178"/>
      <c r="E43" s="178"/>
      <c r="F43" s="178"/>
      <c r="G43" s="455" t="s">
        <v>239</v>
      </c>
      <c r="H43" s="455"/>
      <c r="I43" s="455"/>
      <c r="J43" s="455"/>
      <c r="K43" s="455"/>
      <c r="L43" s="455"/>
      <c r="M43" s="455"/>
      <c r="N43" s="455"/>
      <c r="O43" s="455"/>
      <c r="P43" s="455"/>
      <c r="Q43" s="455"/>
      <c r="R43" s="455"/>
      <c r="S43" s="455"/>
      <c r="T43" s="455"/>
      <c r="U43" s="455"/>
      <c r="V43" s="455"/>
      <c r="W43" s="455"/>
      <c r="X43" s="455"/>
      <c r="Y43" s="455"/>
      <c r="Z43" s="455"/>
      <c r="AA43" s="455"/>
      <c r="AB43" s="455"/>
      <c r="AC43" s="455"/>
      <c r="AD43" s="455"/>
      <c r="AE43" s="455"/>
      <c r="AF43" s="455"/>
      <c r="AG43" s="455"/>
      <c r="AH43" s="455"/>
      <c r="AI43" s="455"/>
    </row>
    <row r="44" spans="1:43" ht="18" customHeight="1" x14ac:dyDescent="0.15">
      <c r="B44" s="178"/>
      <c r="C44" s="178"/>
      <c r="D44" s="178"/>
      <c r="E44" s="178"/>
      <c r="F44" s="178"/>
      <c r="G44" s="455" t="s">
        <v>240</v>
      </c>
      <c r="H44" s="455"/>
      <c r="I44" s="455"/>
      <c r="J44" s="455"/>
      <c r="K44" s="455"/>
      <c r="L44" s="455"/>
      <c r="M44" s="455"/>
      <c r="N44" s="455"/>
      <c r="O44" s="455"/>
      <c r="P44" s="455"/>
      <c r="Q44" s="455"/>
      <c r="R44" s="455"/>
      <c r="S44" s="455"/>
      <c r="T44" s="455"/>
      <c r="U44" s="455"/>
      <c r="V44" s="455"/>
      <c r="W44" s="455"/>
      <c r="X44" s="455"/>
      <c r="Y44" s="455"/>
      <c r="Z44" s="455"/>
      <c r="AA44" s="455"/>
      <c r="AB44" s="455"/>
      <c r="AC44" s="455"/>
      <c r="AD44" s="455"/>
      <c r="AE44" s="455"/>
      <c r="AF44" s="455"/>
      <c r="AG44" s="455"/>
      <c r="AH44" s="455"/>
      <c r="AI44" s="455"/>
    </row>
    <row r="45" spans="1:43" x14ac:dyDescent="0.15">
      <c r="B45" s="178"/>
      <c r="C45" s="178"/>
      <c r="D45" s="178"/>
      <c r="E45" s="178"/>
      <c r="F45" s="178"/>
      <c r="G45" s="456" t="s">
        <v>241</v>
      </c>
      <c r="H45" s="456"/>
      <c r="I45" s="456"/>
      <c r="J45" s="456"/>
      <c r="K45" s="456"/>
      <c r="L45" s="456"/>
      <c r="M45" s="456"/>
      <c r="N45" s="456"/>
      <c r="O45" s="456"/>
      <c r="P45" s="456"/>
      <c r="Q45" s="456"/>
      <c r="R45" s="456"/>
      <c r="S45" s="456"/>
      <c r="T45" s="456"/>
      <c r="U45" s="456"/>
      <c r="V45" s="456"/>
      <c r="W45" s="456"/>
      <c r="X45" s="456"/>
      <c r="Y45" s="456"/>
      <c r="Z45" s="456"/>
      <c r="AA45" s="456"/>
      <c r="AB45" s="456"/>
      <c r="AC45" s="456"/>
      <c r="AD45" s="456"/>
      <c r="AE45" s="456"/>
      <c r="AF45" s="456"/>
      <c r="AG45" s="456"/>
      <c r="AH45" s="456"/>
      <c r="AI45" s="456"/>
    </row>
    <row r="46" spans="1:43" x14ac:dyDescent="0.45">
      <c r="AK46" s="89"/>
      <c r="AL46" s="89"/>
      <c r="AM46" s="89"/>
      <c r="AN46" s="89"/>
      <c r="AO46" s="89"/>
      <c r="AP46" s="89"/>
      <c r="AQ46" s="89"/>
    </row>
    <row r="61" spans="37:38" x14ac:dyDescent="0.15">
      <c r="AK61" s="90"/>
      <c r="AL61" s="90"/>
    </row>
    <row r="68" spans="37:43" x14ac:dyDescent="0.15">
      <c r="AK68" s="90"/>
      <c r="AL68" s="90"/>
      <c r="AP68" s="90"/>
    </row>
    <row r="71" spans="37:43" x14ac:dyDescent="0.15">
      <c r="AQ71" s="86"/>
    </row>
    <row r="72" spans="37:43" x14ac:dyDescent="0.15">
      <c r="AQ72" s="86"/>
    </row>
  </sheetData>
  <sheetProtection sheet="1" objects="1" scenarios="1"/>
  <mergeCells count="81">
    <mergeCell ref="B19:C19"/>
    <mergeCell ref="B25:C25"/>
    <mergeCell ref="D25:F25"/>
    <mergeCell ref="AG25:AI25"/>
    <mergeCell ref="G27:AF27"/>
    <mergeCell ref="B26:C26"/>
    <mergeCell ref="D26:F26"/>
    <mergeCell ref="AG26:AI26"/>
    <mergeCell ref="B24:C24"/>
    <mergeCell ref="D24:F24"/>
    <mergeCell ref="G24:J24"/>
    <mergeCell ref="AG24:AI24"/>
    <mergeCell ref="AE23:AF23"/>
    <mergeCell ref="B23:C23"/>
    <mergeCell ref="AE24:AF24"/>
    <mergeCell ref="B21:C21"/>
    <mergeCell ref="B31:C31"/>
    <mergeCell ref="B27:C27"/>
    <mergeCell ref="D27:F27"/>
    <mergeCell ref="AG27:AI27"/>
    <mergeCell ref="B30:C30"/>
    <mergeCell ref="D28:F28"/>
    <mergeCell ref="AG28:AI28"/>
    <mergeCell ref="B28:C28"/>
    <mergeCell ref="B22:C22"/>
    <mergeCell ref="D22:F22"/>
    <mergeCell ref="G22:J22"/>
    <mergeCell ref="AG22:AI22"/>
    <mergeCell ref="AE21:AF21"/>
    <mergeCell ref="B17:C17"/>
    <mergeCell ref="AD17:AF17"/>
    <mergeCell ref="AG17:AI17"/>
    <mergeCell ref="B18:C18"/>
    <mergeCell ref="D18:F18"/>
    <mergeCell ref="AG18:AI18"/>
    <mergeCell ref="AL2:AL3"/>
    <mergeCell ref="B3:J3"/>
    <mergeCell ref="AA7:AH7"/>
    <mergeCell ref="E8:H8"/>
    <mergeCell ref="I8:O8"/>
    <mergeCell ref="AA4:AB4"/>
    <mergeCell ref="AC4:AD4"/>
    <mergeCell ref="AE4:AI4"/>
    <mergeCell ref="X8:Z8"/>
    <mergeCell ref="AA8:AH8"/>
    <mergeCell ref="B6:M6"/>
    <mergeCell ref="W6:Y6"/>
    <mergeCell ref="Z6:AI6"/>
    <mergeCell ref="C7:D8"/>
    <mergeCell ref="E7:H7"/>
    <mergeCell ref="I7:O7"/>
    <mergeCell ref="B32:C32"/>
    <mergeCell ref="D34:AI34"/>
    <mergeCell ref="G39:AI39"/>
    <mergeCell ref="AK2:AK3"/>
    <mergeCell ref="W7:W8"/>
    <mergeCell ref="X7:Z7"/>
    <mergeCell ref="A10:N11"/>
    <mergeCell ref="O10:Q10"/>
    <mergeCell ref="R10:X10"/>
    <mergeCell ref="Y10:AI11"/>
    <mergeCell ref="O11:Q11"/>
    <mergeCell ref="R11:X11"/>
    <mergeCell ref="B20:C20"/>
    <mergeCell ref="AG20:AI20"/>
    <mergeCell ref="G20:J20"/>
    <mergeCell ref="D19:F19"/>
    <mergeCell ref="AG19:AI19"/>
    <mergeCell ref="D23:F23"/>
    <mergeCell ref="G23:J23"/>
    <mergeCell ref="AG23:AI23"/>
    <mergeCell ref="D20:F20"/>
    <mergeCell ref="D21:F21"/>
    <mergeCell ref="AG21:AI21"/>
    <mergeCell ref="K22:AF22"/>
    <mergeCell ref="G44:AI44"/>
    <mergeCell ref="G45:AI45"/>
    <mergeCell ref="G40:AI40"/>
    <mergeCell ref="G41:AI41"/>
    <mergeCell ref="G42:AI42"/>
    <mergeCell ref="G43:AI43"/>
  </mergeCells>
  <phoneticPr fontId="2"/>
  <dataValidations count="2">
    <dataValidation imeMode="halfAlpha" allowBlank="1" showInputMessage="1" showErrorMessage="1" sqref="AM3:AN3 AN2" xr:uid="{00000000-0002-0000-0400-000000000000}"/>
    <dataValidation type="whole" imeMode="halfAlpha" allowBlank="1" showInputMessage="1" showErrorMessage="1" errorTitle="入力エラー" error="１～２０の数字を入力してください。" sqref="AL2:AL3" xr:uid="{00000000-0002-0000-0400-000001000000}">
      <formula1>1</formula1>
      <formula2>20</formula2>
    </dataValidation>
  </dataValidations>
  <pageMargins left="0.7" right="0.7" top="0.75" bottom="0.75" header="0.3" footer="0.3"/>
  <pageSetup paperSize="9" scale="92" fitToHeight="0" orientation="portrait" blackAndWhite="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B1:D75"/>
  <sheetViews>
    <sheetView showGridLines="0" zoomScaleNormal="100" workbookViewId="0">
      <pane ySplit="2" topLeftCell="A3" activePane="bottomLeft" state="frozen"/>
      <selection pane="bottomLeft" activeCell="K21" sqref="K21"/>
    </sheetView>
  </sheetViews>
  <sheetFormatPr defaultColWidth="2.625" defaultRowHeight="13.5" x14ac:dyDescent="0.15"/>
  <cols>
    <col min="1" max="1" width="3.875" customWidth="1"/>
    <col min="2" max="2" width="20.375" customWidth="1"/>
    <col min="3" max="3" width="10.625" style="17" customWidth="1"/>
    <col min="4" max="4" width="1.25" customWidth="1"/>
    <col min="5" max="5" width="2.125" customWidth="1"/>
  </cols>
  <sheetData>
    <row r="1" spans="2:3" ht="14.25" customHeight="1" x14ac:dyDescent="0.15">
      <c r="B1" s="20"/>
      <c r="C1" s="1"/>
    </row>
    <row r="2" spans="2:3" s="1" customFormat="1" ht="17.25" customHeight="1" x14ac:dyDescent="0.15">
      <c r="B2" s="18" t="s">
        <v>24</v>
      </c>
      <c r="C2" s="19" t="s">
        <v>0</v>
      </c>
    </row>
    <row r="3" spans="2:3" x14ac:dyDescent="0.15">
      <c r="B3" s="8" t="s">
        <v>152</v>
      </c>
      <c r="C3" s="12">
        <v>60361</v>
      </c>
    </row>
    <row r="4" spans="2:3" x14ac:dyDescent="0.15">
      <c r="B4" s="8" t="s">
        <v>83</v>
      </c>
      <c r="C4" s="13">
        <v>60362</v>
      </c>
    </row>
    <row r="5" spans="2:3" x14ac:dyDescent="0.15">
      <c r="B5" s="8" t="s">
        <v>151</v>
      </c>
      <c r="C5" s="13">
        <v>60363</v>
      </c>
    </row>
    <row r="6" spans="2:3" x14ac:dyDescent="0.15">
      <c r="B6" s="8" t="s">
        <v>87</v>
      </c>
      <c r="C6" s="13">
        <v>60364</v>
      </c>
    </row>
    <row r="7" spans="2:3" x14ac:dyDescent="0.15">
      <c r="B7" s="8" t="s">
        <v>88</v>
      </c>
      <c r="C7" s="13">
        <v>60365</v>
      </c>
    </row>
    <row r="8" spans="2:3" x14ac:dyDescent="0.15">
      <c r="B8" s="8" t="s">
        <v>153</v>
      </c>
      <c r="C8" s="13">
        <v>60366</v>
      </c>
    </row>
    <row r="9" spans="2:3" x14ac:dyDescent="0.15">
      <c r="B9" s="8" t="s">
        <v>89</v>
      </c>
      <c r="C9" s="13">
        <v>60367</v>
      </c>
    </row>
    <row r="10" spans="2:3" x14ac:dyDescent="0.15">
      <c r="B10" s="8" t="s">
        <v>90</v>
      </c>
      <c r="C10" s="13">
        <v>60368</v>
      </c>
    </row>
    <row r="11" spans="2:3" x14ac:dyDescent="0.15">
      <c r="B11" s="8" t="s">
        <v>149</v>
      </c>
      <c r="C11" s="12">
        <v>62351</v>
      </c>
    </row>
    <row r="12" spans="2:3" x14ac:dyDescent="0.15">
      <c r="B12" s="8" t="s">
        <v>91</v>
      </c>
      <c r="C12" s="13">
        <v>62352</v>
      </c>
    </row>
    <row r="13" spans="2:3" x14ac:dyDescent="0.15">
      <c r="B13" s="8" t="s">
        <v>92</v>
      </c>
      <c r="C13" s="15">
        <v>62353</v>
      </c>
    </row>
    <row r="14" spans="2:3" x14ac:dyDescent="0.15">
      <c r="B14" s="8" t="s">
        <v>93</v>
      </c>
      <c r="C14" s="15">
        <v>62354</v>
      </c>
    </row>
    <row r="15" spans="2:3" x14ac:dyDescent="0.15">
      <c r="B15" s="8" t="s">
        <v>148</v>
      </c>
      <c r="C15" s="13">
        <v>60301</v>
      </c>
    </row>
    <row r="16" spans="2:3" x14ac:dyDescent="0.15">
      <c r="B16" s="8" t="s">
        <v>150</v>
      </c>
      <c r="C16" s="13">
        <v>60302</v>
      </c>
    </row>
    <row r="17" spans="2:4" x14ac:dyDescent="0.15">
      <c r="B17" s="8" t="s">
        <v>94</v>
      </c>
      <c r="C17" s="13">
        <v>60303</v>
      </c>
    </row>
    <row r="18" spans="2:4" x14ac:dyDescent="0.15">
      <c r="B18" s="8" t="s">
        <v>95</v>
      </c>
      <c r="C18" s="13">
        <v>60304</v>
      </c>
    </row>
    <row r="19" spans="2:4" x14ac:dyDescent="0.15">
      <c r="B19" s="8" t="s">
        <v>96</v>
      </c>
      <c r="C19" s="13">
        <v>60306</v>
      </c>
    </row>
    <row r="20" spans="2:4" x14ac:dyDescent="0.15">
      <c r="B20" s="8" t="s">
        <v>97</v>
      </c>
      <c r="C20" s="13">
        <v>60307</v>
      </c>
    </row>
    <row r="21" spans="2:4" x14ac:dyDescent="0.15">
      <c r="B21" s="8" t="s">
        <v>98</v>
      </c>
      <c r="C21" s="13">
        <v>60308</v>
      </c>
      <c r="D21" s="11"/>
    </row>
    <row r="22" spans="2:4" x14ac:dyDescent="0.15">
      <c r="B22" s="8" t="s">
        <v>99</v>
      </c>
      <c r="C22" s="13">
        <v>60309</v>
      </c>
    </row>
    <row r="23" spans="2:4" x14ac:dyDescent="0.15">
      <c r="B23" s="8" t="s">
        <v>100</v>
      </c>
      <c r="C23" s="13">
        <v>60353</v>
      </c>
    </row>
    <row r="24" spans="2:4" x14ac:dyDescent="0.15">
      <c r="B24" s="8" t="s">
        <v>101</v>
      </c>
      <c r="C24" s="13">
        <v>60354</v>
      </c>
    </row>
    <row r="25" spans="2:4" x14ac:dyDescent="0.15">
      <c r="B25" s="8" t="s">
        <v>102</v>
      </c>
      <c r="C25" s="13">
        <v>60355</v>
      </c>
    </row>
    <row r="26" spans="2:4" x14ac:dyDescent="0.15">
      <c r="B26" s="8" t="s">
        <v>103</v>
      </c>
      <c r="C26" s="13">
        <v>60356</v>
      </c>
    </row>
    <row r="27" spans="2:4" x14ac:dyDescent="0.15">
      <c r="B27" s="8" t="s">
        <v>104</v>
      </c>
      <c r="C27" s="15">
        <v>62301</v>
      </c>
    </row>
    <row r="28" spans="2:4" x14ac:dyDescent="0.15">
      <c r="B28" s="8" t="s">
        <v>147</v>
      </c>
      <c r="C28" s="15">
        <v>62302</v>
      </c>
    </row>
    <row r="29" spans="2:4" x14ac:dyDescent="0.15">
      <c r="B29" s="8" t="s">
        <v>105</v>
      </c>
      <c r="C29" s="15">
        <v>62304</v>
      </c>
    </row>
    <row r="30" spans="2:4" x14ac:dyDescent="0.15">
      <c r="B30" s="8" t="s">
        <v>106</v>
      </c>
      <c r="C30" s="15">
        <v>62335</v>
      </c>
    </row>
    <row r="31" spans="2:4" x14ac:dyDescent="0.15">
      <c r="B31" s="8" t="s">
        <v>107</v>
      </c>
      <c r="C31" s="15">
        <v>62336</v>
      </c>
    </row>
    <row r="32" spans="2:4" x14ac:dyDescent="0.15">
      <c r="B32" s="8" t="s">
        <v>146</v>
      </c>
      <c r="C32" s="13">
        <v>60311</v>
      </c>
    </row>
    <row r="33" spans="2:3" x14ac:dyDescent="0.15">
      <c r="B33" s="8" t="s">
        <v>108</v>
      </c>
      <c r="C33" s="13">
        <v>60312</v>
      </c>
    </row>
    <row r="34" spans="2:3" x14ac:dyDescent="0.15">
      <c r="B34" s="8" t="s">
        <v>109</v>
      </c>
      <c r="C34" s="13">
        <v>60313</v>
      </c>
    </row>
    <row r="35" spans="2:3" x14ac:dyDescent="0.15">
      <c r="B35" s="8" t="s">
        <v>145</v>
      </c>
      <c r="C35" s="15">
        <v>62307</v>
      </c>
    </row>
    <row r="36" spans="2:3" x14ac:dyDescent="0.15">
      <c r="B36" s="8" t="s">
        <v>110</v>
      </c>
      <c r="C36" s="13">
        <v>60333</v>
      </c>
    </row>
    <row r="37" spans="2:3" x14ac:dyDescent="0.15">
      <c r="B37" s="8" t="s">
        <v>111</v>
      </c>
      <c r="C37" s="13">
        <v>60334</v>
      </c>
    </row>
    <row r="38" spans="2:3" x14ac:dyDescent="0.15">
      <c r="B38" s="8" t="s">
        <v>112</v>
      </c>
      <c r="C38" s="13">
        <v>60335</v>
      </c>
    </row>
    <row r="39" spans="2:3" x14ac:dyDescent="0.15">
      <c r="B39" s="8" t="s">
        <v>113</v>
      </c>
      <c r="C39" s="13">
        <v>60336</v>
      </c>
    </row>
    <row r="40" spans="2:3" x14ac:dyDescent="0.15">
      <c r="B40" s="8" t="s">
        <v>114</v>
      </c>
      <c r="C40" s="13">
        <v>60337</v>
      </c>
    </row>
    <row r="41" spans="2:3" x14ac:dyDescent="0.15">
      <c r="B41" s="8" t="s">
        <v>115</v>
      </c>
      <c r="C41" s="15">
        <v>62323</v>
      </c>
    </row>
    <row r="42" spans="2:3" x14ac:dyDescent="0.15">
      <c r="B42" s="8" t="s">
        <v>116</v>
      </c>
      <c r="C42" s="15">
        <v>62324</v>
      </c>
    </row>
    <row r="43" spans="2:3" x14ac:dyDescent="0.15">
      <c r="B43" s="8" t="s">
        <v>117</v>
      </c>
      <c r="C43" s="13">
        <v>60341</v>
      </c>
    </row>
    <row r="44" spans="2:3" x14ac:dyDescent="0.15">
      <c r="B44" s="8" t="s">
        <v>118</v>
      </c>
      <c r="C44" s="15">
        <v>62327</v>
      </c>
    </row>
    <row r="45" spans="2:3" x14ac:dyDescent="0.15">
      <c r="B45" s="8" t="s">
        <v>119</v>
      </c>
      <c r="C45" s="13">
        <v>60347</v>
      </c>
    </row>
    <row r="46" spans="2:3" x14ac:dyDescent="0.15">
      <c r="B46" s="8" t="s">
        <v>120</v>
      </c>
      <c r="C46" s="13">
        <v>60348</v>
      </c>
    </row>
    <row r="47" spans="2:3" x14ac:dyDescent="0.15">
      <c r="B47" s="8" t="s">
        <v>121</v>
      </c>
      <c r="C47" s="13">
        <v>60350</v>
      </c>
    </row>
    <row r="48" spans="2:3" x14ac:dyDescent="0.15">
      <c r="B48" s="8" t="s">
        <v>122</v>
      </c>
      <c r="C48" s="13">
        <v>60349</v>
      </c>
    </row>
    <row r="49" spans="2:3" x14ac:dyDescent="0.15">
      <c r="B49" s="8" t="s">
        <v>123</v>
      </c>
      <c r="C49" s="13">
        <v>60351</v>
      </c>
    </row>
    <row r="50" spans="2:3" x14ac:dyDescent="0.15">
      <c r="B50" s="8" t="s">
        <v>124</v>
      </c>
      <c r="C50" s="13">
        <v>60343</v>
      </c>
    </row>
    <row r="51" spans="2:3" x14ac:dyDescent="0.15">
      <c r="B51" s="8" t="s">
        <v>125</v>
      </c>
      <c r="C51" s="13">
        <v>60344</v>
      </c>
    </row>
    <row r="52" spans="2:3" x14ac:dyDescent="0.15">
      <c r="B52" s="8" t="s">
        <v>126</v>
      </c>
      <c r="C52" s="13">
        <v>60352</v>
      </c>
    </row>
    <row r="53" spans="2:3" x14ac:dyDescent="0.15">
      <c r="B53" s="8" t="s">
        <v>127</v>
      </c>
      <c r="C53" s="15">
        <v>62329</v>
      </c>
    </row>
    <row r="54" spans="2:3" x14ac:dyDescent="0.15">
      <c r="B54" s="8" t="s">
        <v>128</v>
      </c>
      <c r="C54" s="15">
        <v>62332</v>
      </c>
    </row>
    <row r="55" spans="2:3" x14ac:dyDescent="0.15">
      <c r="B55" s="8" t="s">
        <v>129</v>
      </c>
      <c r="C55" s="15">
        <v>62333</v>
      </c>
    </row>
    <row r="56" spans="2:3" x14ac:dyDescent="0.15">
      <c r="B56" s="8" t="s">
        <v>130</v>
      </c>
      <c r="C56" s="13">
        <v>60314</v>
      </c>
    </row>
    <row r="57" spans="2:3" x14ac:dyDescent="0.15">
      <c r="B57" s="8" t="s">
        <v>131</v>
      </c>
      <c r="C57" s="13">
        <v>60315</v>
      </c>
    </row>
    <row r="58" spans="2:3" x14ac:dyDescent="0.15">
      <c r="B58" s="8" t="s">
        <v>132</v>
      </c>
      <c r="C58" s="13">
        <v>60316</v>
      </c>
    </row>
    <row r="59" spans="2:3" x14ac:dyDescent="0.15">
      <c r="B59" s="8" t="s">
        <v>133</v>
      </c>
      <c r="C59" s="13">
        <v>60317</v>
      </c>
    </row>
    <row r="60" spans="2:3" x14ac:dyDescent="0.15">
      <c r="B60" s="8" t="s">
        <v>134</v>
      </c>
      <c r="C60" s="13">
        <v>60319</v>
      </c>
    </row>
    <row r="61" spans="2:3" x14ac:dyDescent="0.15">
      <c r="B61" s="8" t="s">
        <v>135</v>
      </c>
      <c r="C61" s="13">
        <v>60320</v>
      </c>
    </row>
    <row r="62" spans="2:3" x14ac:dyDescent="0.15">
      <c r="B62" s="8" t="s">
        <v>136</v>
      </c>
      <c r="C62" s="13">
        <v>60323</v>
      </c>
    </row>
    <row r="63" spans="2:3" x14ac:dyDescent="0.15">
      <c r="B63" s="8" t="s">
        <v>137</v>
      </c>
      <c r="C63" s="13">
        <v>60324</v>
      </c>
    </row>
    <row r="64" spans="2:3" x14ac:dyDescent="0.15">
      <c r="B64" s="8" t="s">
        <v>138</v>
      </c>
      <c r="C64" s="13">
        <v>60327</v>
      </c>
    </row>
    <row r="65" spans="2:3" x14ac:dyDescent="0.15">
      <c r="B65" s="8" t="s">
        <v>139</v>
      </c>
      <c r="C65" s="13">
        <v>60328</v>
      </c>
    </row>
    <row r="66" spans="2:3" x14ac:dyDescent="0.15">
      <c r="B66" s="8" t="s">
        <v>140</v>
      </c>
      <c r="C66" s="13">
        <v>60329</v>
      </c>
    </row>
    <row r="67" spans="2:3" x14ac:dyDescent="0.15">
      <c r="B67" s="8" t="s">
        <v>141</v>
      </c>
      <c r="C67" s="14">
        <v>60330</v>
      </c>
    </row>
    <row r="68" spans="2:3" x14ac:dyDescent="0.15">
      <c r="B68" s="8" t="s">
        <v>86</v>
      </c>
      <c r="C68" s="15">
        <v>62310</v>
      </c>
    </row>
    <row r="69" spans="2:3" x14ac:dyDescent="0.15">
      <c r="B69" s="8" t="s">
        <v>142</v>
      </c>
      <c r="C69" s="15">
        <v>62311</v>
      </c>
    </row>
    <row r="70" spans="2:3" x14ac:dyDescent="0.15">
      <c r="B70" s="8" t="s">
        <v>85</v>
      </c>
      <c r="C70" s="15">
        <v>62314</v>
      </c>
    </row>
    <row r="71" spans="2:3" x14ac:dyDescent="0.15">
      <c r="B71" s="8" t="s">
        <v>143</v>
      </c>
      <c r="C71" s="15">
        <v>62317</v>
      </c>
    </row>
    <row r="72" spans="2:3" x14ac:dyDescent="0.15">
      <c r="B72" s="8" t="s">
        <v>144</v>
      </c>
      <c r="C72" s="15">
        <v>62320</v>
      </c>
    </row>
    <row r="73" spans="2:3" x14ac:dyDescent="0.15">
      <c r="B73" s="8" t="s">
        <v>84</v>
      </c>
      <c r="C73" s="15">
        <v>62321</v>
      </c>
    </row>
    <row r="74" spans="2:3" x14ac:dyDescent="0.15">
      <c r="B74" s="9"/>
      <c r="C74" s="15"/>
    </row>
    <row r="75" spans="2:3" x14ac:dyDescent="0.15">
      <c r="B75" s="10"/>
      <c r="C75" s="16"/>
    </row>
  </sheetData>
  <phoneticPr fontId="1" type="Hiragana" alignment="distributed"/>
  <pageMargins left="0.78700000000000003" right="0.42" top="0.22" bottom="0.21" header="0.2" footer="0.19"/>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入力</vt:lpstr>
      <vt:lpstr>データ</vt:lpstr>
      <vt:lpstr>様式1・様式２</vt:lpstr>
      <vt:lpstr>様式３（再任用）</vt:lpstr>
      <vt:lpstr>様式（非常勤講師用)</vt:lpstr>
      <vt:lpstr>全校一覧</vt:lpstr>
      <vt:lpstr>全校一覧!Print_Area</vt:lpstr>
      <vt:lpstr>'様式（非常勤講師用)'!Print_Area</vt:lpstr>
      <vt:lpstr>様式1・様式２!Print_Area</vt:lpstr>
      <vt:lpstr>'様式３（再任用）'!Print_Area</vt:lpstr>
      <vt:lpstr>非表示</vt:lpstr>
      <vt:lpstr>非表示2</vt:lpstr>
      <vt:lpstr>表示</vt:lpstr>
      <vt:lpstr>表示2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aichi</dc:creator>
  <cp:lastModifiedBy>吉田 幸司</cp:lastModifiedBy>
  <cp:lastPrinted>2024-11-13T00:00:22Z</cp:lastPrinted>
  <dcterms:created xsi:type="dcterms:W3CDTF">2008-05-26T00:21:25Z</dcterms:created>
  <dcterms:modified xsi:type="dcterms:W3CDTF">2025-02-18T07:48:27Z</dcterms:modified>
</cp:coreProperties>
</file>